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yan\Documents\My Dropbox\PublicStuff\BM 418 Public\Learning Tools\"/>
    </mc:Choice>
  </mc:AlternateContent>
  <xr:revisionPtr revIDLastSave="0" documentId="13_ncr:1_{8BB527EB-9CB1-47CF-BD44-C74141CD232C}" xr6:coauthVersionLast="36" xr6:coauthVersionMax="36" xr10:uidLastSave="{00000000-0000-0000-0000-000000000000}"/>
  <bookViews>
    <workbookView xWindow="-15" yWindow="-15" windowWidth="18975" windowHeight="9480" tabRatio="500" xr2:uid="{00000000-000D-0000-FFFF-FFFF00000000}"/>
  </bookViews>
  <sheets>
    <sheet name="Introduction" sheetId="4" r:id="rId1"/>
    <sheet name="1. Choose Asset Class Data" sheetId="7" r:id="rId2"/>
    <sheet name="2.  View Charts" sheetId="5" r:id="rId3"/>
    <sheet name="Simulation" sheetId="1" r:id="rId4"/>
    <sheet name="Returns and Risk" sheetId="2" r:id="rId5"/>
  </sheets>
  <externalReferences>
    <externalReference r:id="rId6"/>
  </externalReferences>
  <definedNames>
    <definedName name="_mea2">#REF!</definedName>
    <definedName name="Fixtable">'Returns and Risk'!$A$26:$B$32</definedName>
    <definedName name="Horizon">#REF!</definedName>
    <definedName name="Mean">'1. Choose Asset Class Data'!$D$14</definedName>
    <definedName name="mean1">[1]Sheet1!$B$1</definedName>
    <definedName name="Mean10">#REF!</definedName>
    <definedName name="Mean2">'1. Choose Asset Class Data'!$G$14</definedName>
    <definedName name="mean20">#REF!</definedName>
    <definedName name="Mean3">'1. Choose Asset Class Data'!$D$22</definedName>
    <definedName name="Mean4">'1. Choose Asset Class Data'!$G$22</definedName>
    <definedName name="Mean5">'1. Choose Asset Class Data'!$D$37</definedName>
    <definedName name="_xlnm.Print_Area" localSheetId="2">'2.  View Charts'!$A$2:$Q$50</definedName>
    <definedName name="_xlnm.Print_Area" localSheetId="3">'1. Choose Asset Class Data'!$C$9:$T$17</definedName>
    <definedName name="sigma1">[1]Sheet1!$B$2</definedName>
    <definedName name="sigma10">#REF!</definedName>
    <definedName name="sigma2">[1]Sheet1!$B$4</definedName>
    <definedName name="sigma20">#REF!</definedName>
    <definedName name="Stdev">'1. Choose Asset Class Data'!$D$15</definedName>
    <definedName name="Stdev2">'1. Choose Asset Class Data'!$G$15</definedName>
    <definedName name="Stdev3">'1. Choose Asset Class Data'!$D$23</definedName>
    <definedName name="Stdev4">'1. Choose Asset Class Data'!$G$23</definedName>
    <definedName name="Types">'1. Choose Asset Class Data'!$V$9:$V$16</definedName>
    <definedName name="Years">'1. Choose Asset Class Data'!$X$9:$X$16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31" i="1" l="1"/>
  <c r="Z31" i="1"/>
  <c r="N31" i="1"/>
  <c r="B31" i="1"/>
  <c r="G22" i="7"/>
  <c r="G23" i="7" s="1"/>
  <c r="D17" i="7"/>
  <c r="G17" i="7"/>
  <c r="G9" i="7"/>
  <c r="D9" i="7"/>
  <c r="B64" i="1" l="1"/>
  <c r="A2" i="5" s="1"/>
  <c r="AA10" i="7"/>
  <c r="F25" i="7"/>
  <c r="G25" i="7" s="1"/>
  <c r="D14" i="7"/>
  <c r="D15" i="7" s="1"/>
  <c r="G14" i="7"/>
  <c r="G15" i="7" s="1"/>
  <c r="D22" i="7"/>
  <c r="D23" i="7" s="1"/>
  <c r="T8" i="2"/>
  <c r="S8" i="2"/>
  <c r="R8" i="2"/>
  <c r="Q8" i="2"/>
  <c r="P8" i="2"/>
  <c r="O8" i="2"/>
  <c r="N8" i="2"/>
  <c r="M8" i="2"/>
  <c r="L8" i="2"/>
  <c r="T7" i="2"/>
  <c r="S7" i="2"/>
  <c r="R7" i="2"/>
  <c r="Q7" i="2"/>
  <c r="P7" i="2"/>
  <c r="O7" i="2"/>
  <c r="N7" i="2"/>
  <c r="M7" i="2"/>
  <c r="L7" i="2"/>
  <c r="T6" i="2"/>
  <c r="S6" i="2"/>
  <c r="R6" i="2"/>
  <c r="Q6" i="2"/>
  <c r="P6" i="2"/>
  <c r="O6" i="2"/>
  <c r="N6" i="2"/>
  <c r="M6" i="2"/>
  <c r="L6" i="2"/>
  <c r="T5" i="2"/>
  <c r="S5" i="2"/>
  <c r="R5" i="2"/>
  <c r="Q5" i="2"/>
  <c r="P5" i="2"/>
  <c r="O5" i="2"/>
  <c r="N5" i="2"/>
  <c r="M5" i="2"/>
  <c r="L5" i="2"/>
  <c r="L4" i="2"/>
  <c r="T4" i="2"/>
  <c r="S4" i="2"/>
  <c r="R4" i="2"/>
  <c r="Q4" i="2"/>
  <c r="P4" i="2"/>
  <c r="O4" i="2"/>
  <c r="N4" i="2"/>
  <c r="M4" i="2"/>
  <c r="T3" i="2"/>
  <c r="S3" i="2"/>
  <c r="R3" i="2"/>
  <c r="Q3" i="2"/>
  <c r="P3" i="2"/>
  <c r="O3" i="2"/>
  <c r="N3" i="2"/>
  <c r="M3" i="2"/>
  <c r="K27" i="5"/>
  <c r="B27" i="5"/>
  <c r="B3" i="5"/>
  <c r="K3" i="5"/>
  <c r="B1" i="1"/>
  <c r="O1" i="1"/>
  <c r="AA1" i="1"/>
  <c r="AM1" i="1"/>
  <c r="B35" i="1"/>
  <c r="C35" i="1"/>
  <c r="D35" i="1"/>
  <c r="E35" i="1"/>
  <c r="F35" i="1"/>
  <c r="G35" i="1"/>
  <c r="H35" i="1"/>
  <c r="I35" i="1"/>
  <c r="J35" i="1"/>
  <c r="K35" i="1"/>
  <c r="S16" i="7" l="1"/>
  <c r="W4" i="1"/>
  <c r="W5" i="1" s="1"/>
  <c r="W6" i="1" s="1"/>
  <c r="E4" i="1"/>
  <c r="E5" i="1" s="1"/>
  <c r="E6" i="1" s="1"/>
  <c r="E7" i="1" s="1"/>
  <c r="E8" i="1" s="1"/>
  <c r="E9" i="1" s="1"/>
  <c r="E10" i="1" s="1"/>
  <c r="E11" i="1" s="1"/>
  <c r="E12" i="1" s="1"/>
  <c r="G36" i="7"/>
  <c r="AQ4" i="1"/>
  <c r="AQ5" i="1" s="1"/>
  <c r="AQ6" i="1" s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I4" i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B4" i="1"/>
  <c r="F4" i="1"/>
  <c r="F5" i="1" s="1"/>
  <c r="F6" i="1" s="1"/>
  <c r="AR4" i="1"/>
  <c r="AR5" i="1" s="1"/>
  <c r="AR6" i="1" s="1"/>
  <c r="AR7" i="1" s="1"/>
  <c r="AR8" i="1" s="1"/>
  <c r="AR9" i="1" s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M4" i="1"/>
  <c r="AM5" i="1" s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H4" i="1"/>
  <c r="H5" i="1" s="1"/>
  <c r="H6" i="1" s="1"/>
  <c r="H7" i="1" s="1"/>
  <c r="H8" i="1" s="1"/>
  <c r="L35" i="1"/>
  <c r="AL4" i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AO4" i="1"/>
  <c r="AO5" i="1" s="1"/>
  <c r="AO6" i="1" s="1"/>
  <c r="AO7" i="1" s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S4" i="1"/>
  <c r="AS5" i="1" s="1"/>
  <c r="AS6" i="1" s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E4" i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G4" i="1"/>
  <c r="G5" i="1" s="1"/>
  <c r="G6" i="1" s="1"/>
  <c r="Z4" i="1"/>
  <c r="AB4" i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AP4" i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T4" i="1"/>
  <c r="AT5" i="1" s="1"/>
  <c r="AT6" i="1" s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H4" i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D4" i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U4" i="1"/>
  <c r="AU5" i="1" s="1"/>
  <c r="AU6" i="1" s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A4" i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Q4" i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AC4" i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D4" i="1"/>
  <c r="D5" i="1" s="1"/>
  <c r="D6" i="1" s="1"/>
  <c r="D7" i="1" s="1"/>
  <c r="D8" i="1" s="1"/>
  <c r="V4" i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N4" i="1"/>
  <c r="K4" i="1"/>
  <c r="K5" i="1" s="1"/>
  <c r="K6" i="1" s="1"/>
  <c r="K7" i="1" s="1"/>
  <c r="K8" i="1" s="1"/>
  <c r="K9" i="1" s="1"/>
  <c r="K10" i="1" s="1"/>
  <c r="K11" i="1" s="1"/>
  <c r="J4" i="1"/>
  <c r="J5" i="1" s="1"/>
  <c r="J6" i="1" s="1"/>
  <c r="C4" i="1"/>
  <c r="C5" i="1" s="1"/>
  <c r="C6" i="1" s="1"/>
  <c r="C7" i="1" s="1"/>
  <c r="AG4" i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T4" i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F26" i="7"/>
  <c r="AN4" i="1"/>
  <c r="AN5" i="1" s="1"/>
  <c r="AN6" i="1" s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F4" i="1"/>
  <c r="AF5" i="1" s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I4" i="1"/>
  <c r="I5" i="1" s="1"/>
  <c r="I6" i="1" s="1"/>
  <c r="I7" i="1" s="1"/>
  <c r="I8" i="1" s="1"/>
  <c r="I9" i="1" s="1"/>
  <c r="I10" i="1" s="1"/>
  <c r="AL5" i="1" l="1"/>
  <c r="Z5" i="1"/>
  <c r="N5" i="1"/>
  <c r="B5" i="1"/>
  <c r="C37" i="1"/>
  <c r="C39" i="1"/>
  <c r="I37" i="1"/>
  <c r="G36" i="1"/>
  <c r="I40" i="1"/>
  <c r="F37" i="1"/>
  <c r="F38" i="1"/>
  <c r="J36" i="1"/>
  <c r="F36" i="1"/>
  <c r="D39" i="1"/>
  <c r="E39" i="1"/>
  <c r="E40" i="1"/>
  <c r="E38" i="1"/>
  <c r="C36" i="1"/>
  <c r="I39" i="1"/>
  <c r="C38" i="1"/>
  <c r="E41" i="1"/>
  <c r="E36" i="1"/>
  <c r="E37" i="1"/>
  <c r="E43" i="1"/>
  <c r="H37" i="1"/>
  <c r="I36" i="1"/>
  <c r="H36" i="1"/>
  <c r="K37" i="1"/>
  <c r="I41" i="1"/>
  <c r="K36" i="1"/>
  <c r="I38" i="1"/>
  <c r="D36" i="1"/>
  <c r="D38" i="1"/>
  <c r="B36" i="1"/>
  <c r="J37" i="1"/>
  <c r="H38" i="1"/>
  <c r="D37" i="1"/>
  <c r="E42" i="1"/>
  <c r="H39" i="1"/>
  <c r="F7" i="1"/>
  <c r="F8" i="1" s="1"/>
  <c r="C8" i="1"/>
  <c r="C40" i="1" s="1"/>
  <c r="H40" i="1"/>
  <c r="H9" i="1"/>
  <c r="J7" i="1"/>
  <c r="J38" i="1"/>
  <c r="K12" i="1"/>
  <c r="G37" i="1"/>
  <c r="E44" i="1"/>
  <c r="E13" i="1"/>
  <c r="W7" i="1"/>
  <c r="K38" i="1"/>
  <c r="D9" i="1"/>
  <c r="D40" i="1"/>
  <c r="G7" i="1"/>
  <c r="G38" i="1"/>
  <c r="I11" i="1"/>
  <c r="I42" i="1"/>
  <c r="B37" i="1" l="1"/>
  <c r="L37" i="1" s="1"/>
  <c r="AL6" i="1"/>
  <c r="Z6" i="1"/>
  <c r="N6" i="1"/>
  <c r="B6" i="1"/>
  <c r="L36" i="1"/>
  <c r="F39" i="1"/>
  <c r="C9" i="1"/>
  <c r="C41" i="1" s="1"/>
  <c r="F40" i="1"/>
  <c r="F9" i="1"/>
  <c r="I43" i="1"/>
  <c r="I12" i="1"/>
  <c r="K13" i="1"/>
  <c r="E45" i="1"/>
  <c r="E14" i="1"/>
  <c r="J8" i="1"/>
  <c r="J39" i="1"/>
  <c r="D41" i="1"/>
  <c r="D10" i="1"/>
  <c r="H41" i="1"/>
  <c r="H10" i="1"/>
  <c r="G8" i="1"/>
  <c r="G39" i="1"/>
  <c r="W8" i="1"/>
  <c r="K39" i="1"/>
  <c r="AL7" i="1" l="1"/>
  <c r="Z7" i="1"/>
  <c r="N7" i="1"/>
  <c r="B38" i="1"/>
  <c r="L38" i="1" s="1"/>
  <c r="B7" i="1"/>
  <c r="C10" i="1"/>
  <c r="C42" i="1" s="1"/>
  <c r="I13" i="1"/>
  <c r="I44" i="1"/>
  <c r="G9" i="1"/>
  <c r="G40" i="1"/>
  <c r="D42" i="1"/>
  <c r="D11" i="1"/>
  <c r="H11" i="1"/>
  <c r="H42" i="1"/>
  <c r="F41" i="1"/>
  <c r="F10" i="1"/>
  <c r="E46" i="1"/>
  <c r="E15" i="1"/>
  <c r="W9" i="1"/>
  <c r="K40" i="1"/>
  <c r="J40" i="1"/>
  <c r="J9" i="1"/>
  <c r="K14" i="1"/>
  <c r="AL8" i="1" l="1"/>
  <c r="Z8" i="1"/>
  <c r="N8" i="1"/>
  <c r="B8" i="1"/>
  <c r="B39" i="1"/>
  <c r="L39" i="1" s="1"/>
  <c r="C11" i="1"/>
  <c r="C43" i="1" s="1"/>
  <c r="J10" i="1"/>
  <c r="J41" i="1"/>
  <c r="G10" i="1"/>
  <c r="G41" i="1"/>
  <c r="F42" i="1"/>
  <c r="F11" i="1"/>
  <c r="E47" i="1"/>
  <c r="E16" i="1"/>
  <c r="D43" i="1"/>
  <c r="D12" i="1"/>
  <c r="K15" i="1"/>
  <c r="W10" i="1"/>
  <c r="K41" i="1"/>
  <c r="H12" i="1"/>
  <c r="H43" i="1"/>
  <c r="I45" i="1"/>
  <c r="I14" i="1"/>
  <c r="AL9" i="1" l="1"/>
  <c r="Z9" i="1"/>
  <c r="N9" i="1"/>
  <c r="B40" i="1"/>
  <c r="L40" i="1" s="1"/>
  <c r="B9" i="1"/>
  <c r="C12" i="1"/>
  <c r="C44" i="1" s="1"/>
  <c r="E48" i="1"/>
  <c r="E17" i="1"/>
  <c r="H13" i="1"/>
  <c r="H44" i="1"/>
  <c r="G42" i="1"/>
  <c r="G11" i="1"/>
  <c r="K16" i="1"/>
  <c r="I15" i="1"/>
  <c r="I46" i="1"/>
  <c r="D44" i="1"/>
  <c r="D13" i="1"/>
  <c r="F12" i="1"/>
  <c r="F43" i="1"/>
  <c r="W11" i="1"/>
  <c r="K42" i="1"/>
  <c r="J42" i="1"/>
  <c r="J11" i="1"/>
  <c r="AL10" i="1" l="1"/>
  <c r="Z10" i="1"/>
  <c r="N10" i="1"/>
  <c r="B41" i="1"/>
  <c r="L41" i="1" s="1"/>
  <c r="B10" i="1"/>
  <c r="C13" i="1"/>
  <c r="C45" i="1" s="1"/>
  <c r="J12" i="1"/>
  <c r="J43" i="1"/>
  <c r="F13" i="1"/>
  <c r="F44" i="1"/>
  <c r="I16" i="1"/>
  <c r="I47" i="1"/>
  <c r="H14" i="1"/>
  <c r="H45" i="1"/>
  <c r="W12" i="1"/>
  <c r="K43" i="1"/>
  <c r="D14" i="1"/>
  <c r="D45" i="1"/>
  <c r="G43" i="1"/>
  <c r="G12" i="1"/>
  <c r="E18" i="1"/>
  <c r="E49" i="1"/>
  <c r="K17" i="1"/>
  <c r="AL11" i="1" l="1"/>
  <c r="Z11" i="1"/>
  <c r="N11" i="1"/>
  <c r="B42" i="1"/>
  <c r="L42" i="1" s="1"/>
  <c r="B11" i="1"/>
  <c r="C14" i="1"/>
  <c r="C46" i="1" s="1"/>
  <c r="E50" i="1"/>
  <c r="E19" i="1"/>
  <c r="J44" i="1"/>
  <c r="J13" i="1"/>
  <c r="G13" i="1"/>
  <c r="G44" i="1"/>
  <c r="W13" i="1"/>
  <c r="K44" i="1"/>
  <c r="H15" i="1"/>
  <c r="H46" i="1"/>
  <c r="F14" i="1"/>
  <c r="F45" i="1"/>
  <c r="D15" i="1"/>
  <c r="D46" i="1"/>
  <c r="I48" i="1"/>
  <c r="I17" i="1"/>
  <c r="K18" i="1"/>
  <c r="AL12" i="1" l="1"/>
  <c r="Z12" i="1"/>
  <c r="N12" i="1"/>
  <c r="B12" i="1"/>
  <c r="B43" i="1"/>
  <c r="L43" i="1" s="1"/>
  <c r="C15" i="1"/>
  <c r="C47" i="1" s="1"/>
  <c r="K19" i="1"/>
  <c r="F15" i="1"/>
  <c r="F46" i="1"/>
  <c r="W14" i="1"/>
  <c r="K45" i="1"/>
  <c r="I18" i="1"/>
  <c r="I49" i="1"/>
  <c r="J14" i="1"/>
  <c r="J45" i="1"/>
  <c r="E51" i="1"/>
  <c r="E20" i="1"/>
  <c r="D47" i="1"/>
  <c r="D16" i="1"/>
  <c r="H47" i="1"/>
  <c r="H16" i="1"/>
  <c r="G45" i="1"/>
  <c r="G14" i="1"/>
  <c r="AL13" i="1" l="1"/>
  <c r="Z13" i="1"/>
  <c r="N13" i="1"/>
  <c r="B44" i="1"/>
  <c r="L44" i="1" s="1"/>
  <c r="B13" i="1"/>
  <c r="C16" i="1"/>
  <c r="C48" i="1" s="1"/>
  <c r="E21" i="1"/>
  <c r="E52" i="1"/>
  <c r="W15" i="1"/>
  <c r="K46" i="1"/>
  <c r="D48" i="1"/>
  <c r="D17" i="1"/>
  <c r="K20" i="1"/>
  <c r="G15" i="1"/>
  <c r="G46" i="1"/>
  <c r="J46" i="1"/>
  <c r="J15" i="1"/>
  <c r="H48" i="1"/>
  <c r="H17" i="1"/>
  <c r="I50" i="1"/>
  <c r="I19" i="1"/>
  <c r="F16" i="1"/>
  <c r="F47" i="1"/>
  <c r="AL14" i="1" l="1"/>
  <c r="Z14" i="1"/>
  <c r="N14" i="1"/>
  <c r="B45" i="1"/>
  <c r="L45" i="1" s="1"/>
  <c r="B14" i="1"/>
  <c r="C17" i="1"/>
  <c r="C18" i="1" s="1"/>
  <c r="J47" i="1"/>
  <c r="J16" i="1"/>
  <c r="K21" i="1"/>
  <c r="F48" i="1"/>
  <c r="F17" i="1"/>
  <c r="H18" i="1"/>
  <c r="H49" i="1"/>
  <c r="D18" i="1"/>
  <c r="D49" i="1"/>
  <c r="I51" i="1"/>
  <c r="I20" i="1"/>
  <c r="G16" i="1"/>
  <c r="G47" i="1"/>
  <c r="W16" i="1"/>
  <c r="K47" i="1"/>
  <c r="E22" i="1"/>
  <c r="E53" i="1"/>
  <c r="AL15" i="1" l="1"/>
  <c r="Z15" i="1"/>
  <c r="N15" i="1"/>
  <c r="B15" i="1"/>
  <c r="B46" i="1"/>
  <c r="L46" i="1" s="1"/>
  <c r="C49" i="1"/>
  <c r="W17" i="1"/>
  <c r="K48" i="1"/>
  <c r="F18" i="1"/>
  <c r="F49" i="1"/>
  <c r="I52" i="1"/>
  <c r="I21" i="1"/>
  <c r="K22" i="1"/>
  <c r="G17" i="1"/>
  <c r="G48" i="1"/>
  <c r="E54" i="1"/>
  <c r="E23" i="1"/>
  <c r="J17" i="1"/>
  <c r="J48" i="1"/>
  <c r="D50" i="1"/>
  <c r="D19" i="1"/>
  <c r="H19" i="1"/>
  <c r="H50" i="1"/>
  <c r="C50" i="1"/>
  <c r="C19" i="1"/>
  <c r="AL16" i="1" l="1"/>
  <c r="Z16" i="1"/>
  <c r="N16" i="1"/>
  <c r="B47" i="1"/>
  <c r="L47" i="1" s="1"/>
  <c r="B16" i="1"/>
  <c r="E55" i="1"/>
  <c r="E24" i="1"/>
  <c r="C51" i="1"/>
  <c r="C20" i="1"/>
  <c r="K23" i="1"/>
  <c r="J18" i="1"/>
  <c r="J49" i="1"/>
  <c r="I22" i="1"/>
  <c r="I53" i="1"/>
  <c r="H51" i="1"/>
  <c r="H20" i="1"/>
  <c r="F50" i="1"/>
  <c r="F19" i="1"/>
  <c r="D51" i="1"/>
  <c r="D20" i="1"/>
  <c r="G18" i="1"/>
  <c r="G49" i="1"/>
  <c r="W18" i="1"/>
  <c r="K49" i="1"/>
  <c r="AL17" i="1" l="1"/>
  <c r="Z17" i="1"/>
  <c r="N17" i="1"/>
  <c r="B17" i="1"/>
  <c r="B48" i="1"/>
  <c r="L48" i="1" s="1"/>
  <c r="F20" i="1"/>
  <c r="F51" i="1"/>
  <c r="G19" i="1"/>
  <c r="G50" i="1"/>
  <c r="I54" i="1"/>
  <c r="I23" i="1"/>
  <c r="H52" i="1"/>
  <c r="H21" i="1"/>
  <c r="K24" i="1"/>
  <c r="E25" i="1"/>
  <c r="E56" i="1"/>
  <c r="C52" i="1"/>
  <c r="C21" i="1"/>
  <c r="D21" i="1"/>
  <c r="D52" i="1"/>
  <c r="W19" i="1"/>
  <c r="K50" i="1"/>
  <c r="J50" i="1"/>
  <c r="J19" i="1"/>
  <c r="AL18" i="1" l="1"/>
  <c r="Z18" i="1"/>
  <c r="N18" i="1"/>
  <c r="B18" i="1"/>
  <c r="B49" i="1"/>
  <c r="L49" i="1" s="1"/>
  <c r="J20" i="1"/>
  <c r="J51" i="1"/>
  <c r="C22" i="1"/>
  <c r="C53" i="1"/>
  <c r="D22" i="1"/>
  <c r="D53" i="1"/>
  <c r="K25" i="1"/>
  <c r="W20" i="1"/>
  <c r="K51" i="1"/>
  <c r="E26" i="1"/>
  <c r="E57" i="1"/>
  <c r="G51" i="1"/>
  <c r="G20" i="1"/>
  <c r="I55" i="1"/>
  <c r="I24" i="1"/>
  <c r="H53" i="1"/>
  <c r="H22" i="1"/>
  <c r="F52" i="1"/>
  <c r="F21" i="1"/>
  <c r="AL19" i="1" l="1"/>
  <c r="Z19" i="1"/>
  <c r="N19" i="1"/>
  <c r="B50" i="1"/>
  <c r="L50" i="1" s="1"/>
  <c r="B19" i="1"/>
  <c r="F53" i="1"/>
  <c r="F22" i="1"/>
  <c r="K26" i="1"/>
  <c r="I25" i="1"/>
  <c r="I56" i="1"/>
  <c r="G21" i="1"/>
  <c r="G52" i="1"/>
  <c r="C54" i="1"/>
  <c r="C23" i="1"/>
  <c r="H23" i="1"/>
  <c r="H54" i="1"/>
  <c r="E27" i="1"/>
  <c r="E58" i="1"/>
  <c r="W21" i="1"/>
  <c r="K52" i="1"/>
  <c r="D54" i="1"/>
  <c r="D23" i="1"/>
  <c r="J21" i="1"/>
  <c r="J52" i="1"/>
  <c r="AL20" i="1" l="1"/>
  <c r="Z20" i="1"/>
  <c r="N20" i="1"/>
  <c r="B51" i="1"/>
  <c r="L51" i="1" s="1"/>
  <c r="B20" i="1"/>
  <c r="E59" i="1"/>
  <c r="E28" i="1"/>
  <c r="F54" i="1"/>
  <c r="F23" i="1"/>
  <c r="I26" i="1"/>
  <c r="I57" i="1"/>
  <c r="J53" i="1"/>
  <c r="J22" i="1"/>
  <c r="W22" i="1"/>
  <c r="K53" i="1"/>
  <c r="H55" i="1"/>
  <c r="H24" i="1"/>
  <c r="D55" i="1"/>
  <c r="D24" i="1"/>
  <c r="C55" i="1"/>
  <c r="C24" i="1"/>
  <c r="G22" i="1"/>
  <c r="G53" i="1"/>
  <c r="K27" i="1"/>
  <c r="AL21" i="1" l="1"/>
  <c r="Z21" i="1"/>
  <c r="N21" i="1"/>
  <c r="B21" i="1"/>
  <c r="B52" i="1"/>
  <c r="L52" i="1" s="1"/>
  <c r="H56" i="1"/>
  <c r="H25" i="1"/>
  <c r="G54" i="1"/>
  <c r="G23" i="1"/>
  <c r="D56" i="1"/>
  <c r="D25" i="1"/>
  <c r="F24" i="1"/>
  <c r="F55" i="1"/>
  <c r="C56" i="1"/>
  <c r="C25" i="1"/>
  <c r="E60" i="1"/>
  <c r="E62" i="1" s="1"/>
  <c r="E29" i="1"/>
  <c r="J23" i="1"/>
  <c r="J54" i="1"/>
  <c r="K28" i="1"/>
  <c r="W23" i="1"/>
  <c r="K54" i="1"/>
  <c r="I58" i="1"/>
  <c r="I27" i="1"/>
  <c r="AL22" i="1" l="1"/>
  <c r="Z22" i="1"/>
  <c r="N22" i="1"/>
  <c r="B53" i="1"/>
  <c r="L53" i="1" s="1"/>
  <c r="B22" i="1"/>
  <c r="I28" i="1"/>
  <c r="I59" i="1"/>
  <c r="F56" i="1"/>
  <c r="F25" i="1"/>
  <c r="W24" i="1"/>
  <c r="K55" i="1"/>
  <c r="G55" i="1"/>
  <c r="G24" i="1"/>
  <c r="J24" i="1"/>
  <c r="J55" i="1"/>
  <c r="C26" i="1"/>
  <c r="C57" i="1"/>
  <c r="D26" i="1"/>
  <c r="D57" i="1"/>
  <c r="H26" i="1"/>
  <c r="H57" i="1"/>
  <c r="K29" i="1"/>
  <c r="AL23" i="1" l="1"/>
  <c r="Z23" i="1"/>
  <c r="N23" i="1"/>
  <c r="B23" i="1"/>
  <c r="B54" i="1"/>
  <c r="L54" i="1" s="1"/>
  <c r="J25" i="1"/>
  <c r="J56" i="1"/>
  <c r="W25" i="1"/>
  <c r="K56" i="1"/>
  <c r="D58" i="1"/>
  <c r="D27" i="1"/>
  <c r="G25" i="1"/>
  <c r="G56" i="1"/>
  <c r="F26" i="1"/>
  <c r="F57" i="1"/>
  <c r="H27" i="1"/>
  <c r="H58" i="1"/>
  <c r="C27" i="1"/>
  <c r="C58" i="1"/>
  <c r="I60" i="1"/>
  <c r="I62" i="1" s="1"/>
  <c r="I29" i="1"/>
  <c r="AL24" i="1" l="1"/>
  <c r="Z24" i="1"/>
  <c r="N24" i="1"/>
  <c r="B24" i="1"/>
  <c r="B55" i="1"/>
  <c r="L55" i="1" s="1"/>
  <c r="G57" i="1"/>
  <c r="G26" i="1"/>
  <c r="D59" i="1"/>
  <c r="D28" i="1"/>
  <c r="W26" i="1"/>
  <c r="K57" i="1"/>
  <c r="H28" i="1"/>
  <c r="H59" i="1"/>
  <c r="F27" i="1"/>
  <c r="F58" i="1"/>
  <c r="C28" i="1"/>
  <c r="C59" i="1"/>
  <c r="J26" i="1"/>
  <c r="J57" i="1"/>
  <c r="AL25" i="1" l="1"/>
  <c r="Z25" i="1"/>
  <c r="N25" i="1"/>
  <c r="B25" i="1"/>
  <c r="B56" i="1"/>
  <c r="L56" i="1" s="1"/>
  <c r="D60" i="1"/>
  <c r="D62" i="1" s="1"/>
  <c r="D29" i="1"/>
  <c r="C29" i="1"/>
  <c r="C60" i="1"/>
  <c r="C62" i="1" s="1"/>
  <c r="H29" i="1"/>
  <c r="H60" i="1"/>
  <c r="H62" i="1" s="1"/>
  <c r="J58" i="1"/>
  <c r="J27" i="1"/>
  <c r="G27" i="1"/>
  <c r="G58" i="1"/>
  <c r="F28" i="1"/>
  <c r="F59" i="1"/>
  <c r="W27" i="1"/>
  <c r="K58" i="1"/>
  <c r="AL26" i="1" l="1"/>
  <c r="Z26" i="1"/>
  <c r="N26" i="1"/>
  <c r="B57" i="1"/>
  <c r="L57" i="1" s="1"/>
  <c r="B26" i="1"/>
  <c r="G59" i="1"/>
  <c r="G28" i="1"/>
  <c r="J59" i="1"/>
  <c r="J28" i="1"/>
  <c r="F29" i="1"/>
  <c r="F60" i="1"/>
  <c r="F62" i="1" s="1"/>
  <c r="W28" i="1"/>
  <c r="K59" i="1"/>
  <c r="AL27" i="1" l="1"/>
  <c r="Z27" i="1"/>
  <c r="N27" i="1"/>
  <c r="B58" i="1"/>
  <c r="L58" i="1" s="1"/>
  <c r="B27" i="1"/>
  <c r="W29" i="1"/>
  <c r="K60" i="1"/>
  <c r="K62" i="1" s="1"/>
  <c r="J29" i="1"/>
  <c r="J60" i="1"/>
  <c r="J62" i="1" s="1"/>
  <c r="G60" i="1"/>
  <c r="G62" i="1" s="1"/>
  <c r="G29" i="1"/>
  <c r="AL28" i="1" l="1"/>
  <c r="Z28" i="1"/>
  <c r="N28" i="1"/>
  <c r="B28" i="1"/>
  <c r="B59" i="1"/>
  <c r="L59" i="1" s="1"/>
  <c r="AL29" i="1" l="1"/>
  <c r="Z29" i="1"/>
  <c r="N29" i="1"/>
  <c r="B29" i="1"/>
  <c r="B60" i="1"/>
  <c r="B62" i="1" l="1"/>
  <c r="O62" i="1" s="1"/>
  <c r="L60" i="1"/>
  <c r="L62" i="1" s="1"/>
  <c r="M62" i="1" l="1"/>
  <c r="N62" i="1"/>
  <c r="S15" i="5" l="1"/>
</calcChain>
</file>

<file path=xl/sharedStrings.xml><?xml version="1.0" encoding="utf-8"?>
<sst xmlns="http://schemas.openxmlformats.org/spreadsheetml/2006/main" count="238" uniqueCount="114">
  <si>
    <t>Mean</t>
  </si>
  <si>
    <t>Stdev</t>
  </si>
  <si>
    <t>Time</t>
  </si>
  <si>
    <t>Path1</t>
  </si>
  <si>
    <t>Path2</t>
  </si>
  <si>
    <t>Path3</t>
  </si>
  <si>
    <t>Path4</t>
  </si>
  <si>
    <t>Path5</t>
  </si>
  <si>
    <t>Path6</t>
  </si>
  <si>
    <t>Path7</t>
  </si>
  <si>
    <t>Path8</t>
  </si>
  <si>
    <t>Path9</t>
  </si>
  <si>
    <t>Path10</t>
  </si>
  <si>
    <t>Avg Annual Return</t>
  </si>
  <si>
    <t>The purpose of this worksheet is to give a visual representation of the return distributions</t>
  </si>
  <si>
    <t>for the various asset classes, given a random sampling of returns based on the mean</t>
  </si>
  <si>
    <t>return and standard deviation, a measure of risk.  Then based on your asset allocation, you</t>
  </si>
  <si>
    <t>Weight:</t>
  </si>
  <si>
    <t>Large Cap</t>
  </si>
  <si>
    <t>5 Years</t>
  </si>
  <si>
    <t>10 Years</t>
  </si>
  <si>
    <t>25 Years</t>
  </si>
  <si>
    <t>50 Years</t>
  </si>
  <si>
    <t>75 Years</t>
  </si>
  <si>
    <t>T-bond</t>
  </si>
  <si>
    <t>T-bill</t>
  </si>
  <si>
    <t>Asset Class</t>
  </si>
  <si>
    <t>1 Year</t>
  </si>
  <si>
    <t>Return</t>
  </si>
  <si>
    <t>Title</t>
  </si>
  <si>
    <t>Small Cap</t>
  </si>
  <si>
    <t>Inflation</t>
  </si>
  <si>
    <t>Period:</t>
  </si>
  <si>
    <t>Asset Class:</t>
  </si>
  <si>
    <t>Type</t>
  </si>
  <si>
    <t>FixTable</t>
  </si>
  <si>
    <t>Asset 1:</t>
  </si>
  <si>
    <t>Asset 2:</t>
  </si>
  <si>
    <t>Asset 4:</t>
  </si>
  <si>
    <t>Asset 3:</t>
  </si>
  <si>
    <t>Annual</t>
  </si>
  <si>
    <t>Returns</t>
  </si>
  <si>
    <t>Average</t>
  </si>
  <si>
    <t>Disclosure:</t>
  </si>
  <si>
    <t>Returns and risk are calculated from data supplied by Ibbotsen Associates.</t>
  </si>
  <si>
    <t>International Mean</t>
  </si>
  <si>
    <t>Emerging Markets Mean</t>
  </si>
  <si>
    <t>International Stdev</t>
  </si>
  <si>
    <t>Emerging Markets Stdev</t>
  </si>
  <si>
    <t>International</t>
  </si>
  <si>
    <t>Emerging Markets</t>
  </si>
  <si>
    <t>REIT</t>
  </si>
  <si>
    <t>NA</t>
  </si>
  <si>
    <t>One Year</t>
  </si>
  <si>
    <t>5 Year</t>
  </si>
  <si>
    <t>10 Year</t>
  </si>
  <si>
    <t>25 Year</t>
  </si>
  <si>
    <t>Stdev.</t>
  </si>
  <si>
    <t>Asset Class 1</t>
  </si>
  <si>
    <t>Asset Class 2</t>
  </si>
  <si>
    <t>Asset Class 3</t>
  </si>
  <si>
    <t>Asset Class 4</t>
  </si>
  <si>
    <t>Personal Finance: Another Perspective</t>
  </si>
  <si>
    <t>Purpose</t>
  </si>
  <si>
    <t>can get an idea of how your asset allocation would have performed over the historical</t>
  </si>
  <si>
    <t>Directions</t>
  </si>
  <si>
    <t>US Large Cap</t>
  </si>
  <si>
    <t>US Small Cap</t>
  </si>
  <si>
    <t>US T-bill</t>
  </si>
  <si>
    <t>US T-bond</t>
  </si>
  <si>
    <t>US Inflation</t>
  </si>
  <si>
    <t>US Large Cap Mean</t>
  </si>
  <si>
    <t>US Large Cap Stdev</t>
  </si>
  <si>
    <t>US Small Cap Mean</t>
  </si>
  <si>
    <t>US Small Cap Stdev</t>
  </si>
  <si>
    <t>US T-bond Mean</t>
  </si>
  <si>
    <t>US T-bond Stdev</t>
  </si>
  <si>
    <t>US T-bill Mean</t>
  </si>
  <si>
    <t>US T-bill Stdev</t>
  </si>
  <si>
    <t>US Inflation Mean</t>
  </si>
  <si>
    <t>US Inflation Stdev</t>
  </si>
  <si>
    <t>US REIT Mean</t>
  </si>
  <si>
    <t>US REIT Stdev</t>
  </si>
  <si>
    <t>None Mean</t>
  </si>
  <si>
    <t>None</t>
  </si>
  <si>
    <t>None Stdev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</si>
  <si>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</si>
  <si>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</si>
  <si>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</si>
  <si>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</si>
  <si>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</si>
  <si>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period statistically for 25 years.</t>
  </si>
  <si>
    <t>1.  To use the Spreadsheet, go to the "1.  Choose Asset Class Data" tab.  Using the drop-down</t>
  </si>
  <si>
    <t xml:space="preserve">you are looking at.  You can next to the same for the remaining 4 asset classes.  </t>
  </si>
  <si>
    <t>boxes, click on the asset class you wish to look at.  Then, click on the time period for the returns</t>
  </si>
  <si>
    <t xml:space="preserve">2.  Once you have input the data, go to the "2. View Charts" tab.  By pushing F9 [Calculate], </t>
  </si>
  <si>
    <t>You will get a portfolio of random-return portfolios given the mean return and standard deviation</t>
  </si>
  <si>
    <t>forecasts input.  Look at the distributions of the portfolios to see the effect of standard deviation or risk.</t>
  </si>
  <si>
    <t>90 Years</t>
  </si>
  <si>
    <t>Push F9 to Recalculate the portfolios</t>
  </si>
  <si>
    <t>over those 25 years</t>
  </si>
  <si>
    <t>Step 2 - View Charts</t>
  </si>
  <si>
    <t>US REIT</t>
  </si>
  <si>
    <t>Total Portfolio Weight:</t>
  </si>
  <si>
    <t>Weighted Historical Return:</t>
  </si>
  <si>
    <t>This is where you will choose your four asset classes for each of the four main charts. Use</t>
  </si>
  <si>
    <t xml:space="preserve">dropdown boxes for Period and Asset Class, and type in your weight in percent.  If you </t>
  </si>
  <si>
    <t>use less than 4 asset classes, in the Asset Class dropdown box choose "None."</t>
  </si>
  <si>
    <t>Step 1:  Choose your Individual Asset Classes (LT23)</t>
  </si>
  <si>
    <t>Minimum</t>
  </si>
  <si>
    <t>Maximum</t>
  </si>
  <si>
    <t>Historical Data Spreadsheet (Updated as of 2/22/2019)</t>
  </si>
  <si>
    <t>Data through 2018</t>
  </si>
  <si>
    <t>Simulation Worksheet for Distribution (updated for 2018 Data) (LT23)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</si>
</sst>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2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EFC47"/>
        <bgColor indexed="64"/>
      </patternFill>
    </fill>
    <fill>
      <patternFill patternType="solid">
        <fgColor rgb="FF90FEB5"/>
        <bgColor indexed="64"/>
      </patternFill>
    </fill>
    <fill>
      <patternFill patternType="solid">
        <fgColor rgb="FFE2FBF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9" fontId="0" fillId="0" borderId="0" xfId="3" applyFont="1"/>
    <xf numFmtId="164" fontId="0" fillId="0" borderId="0" xfId="3" applyNumberFormat="1" applyFont="1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0" fillId="0" borderId="0" xfId="0" applyAlignment="1">
      <alignment horizontal="center"/>
    </xf>
    <xf numFmtId="43" fontId="0" fillId="2" borderId="0" xfId="1" applyFont="1" applyFill="1"/>
    <xf numFmtId="43" fontId="0" fillId="3" borderId="0" xfId="1" applyFont="1" applyFill="1"/>
    <xf numFmtId="43" fontId="0" fillId="4" borderId="0" xfId="1" applyFont="1" applyFill="1"/>
    <xf numFmtId="43" fontId="5" fillId="5" borderId="0" xfId="1" applyNumberFormat="1" applyFont="1" applyFill="1"/>
    <xf numFmtId="0" fontId="6" fillId="0" borderId="0" xfId="0" applyFont="1"/>
    <xf numFmtId="0" fontId="7" fillId="0" borderId="0" xfId="0" applyFont="1"/>
    <xf numFmtId="43" fontId="0" fillId="0" borderId="0" xfId="0" applyNumberFormat="1"/>
    <xf numFmtId="0" fontId="3" fillId="0" borderId="0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43" fontId="0" fillId="6" borderId="0" xfId="0" applyNumberFormat="1" applyFill="1"/>
    <xf numFmtId="43" fontId="0" fillId="7" borderId="0" xfId="0" applyNumberFormat="1" applyFill="1"/>
    <xf numFmtId="164" fontId="3" fillId="0" borderId="0" xfId="0" applyNumberFormat="1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0" fillId="0" borderId="10" xfId="0" applyFill="1" applyBorder="1"/>
    <xf numFmtId="0" fontId="0" fillId="0" borderId="7" xfId="0" applyFill="1" applyBorder="1"/>
    <xf numFmtId="0" fontId="0" fillId="0" borderId="11" xfId="0" applyFill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2" xfId="0" applyFont="1" applyFill="1" applyBorder="1"/>
    <xf numFmtId="0" fontId="3" fillId="0" borderId="8" xfId="0" applyFont="1" applyFill="1" applyBorder="1"/>
    <xf numFmtId="0" fontId="8" fillId="0" borderId="0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3" fillId="0" borderId="7" xfId="0" applyFont="1" applyFill="1" applyBorder="1"/>
    <xf numFmtId="0" fontId="3" fillId="0" borderId="13" xfId="0" applyFont="1" applyFill="1" applyBorder="1"/>
    <xf numFmtId="0" fontId="3" fillId="0" borderId="11" xfId="0" applyFont="1" applyFill="1" applyBorder="1"/>
    <xf numFmtId="0" fontId="4" fillId="0" borderId="0" xfId="0" applyFont="1" applyFill="1" applyBorder="1"/>
    <xf numFmtId="0" fontId="8" fillId="0" borderId="0" xfId="0" applyFont="1" applyBorder="1"/>
    <xf numFmtId="0" fontId="4" fillId="0" borderId="0" xfId="2" applyFont="1"/>
    <xf numFmtId="0" fontId="3" fillId="0" borderId="0" xfId="2" applyFont="1"/>
    <xf numFmtId="0" fontId="3" fillId="0" borderId="1" xfId="2" applyFont="1" applyBorder="1"/>
    <xf numFmtId="0" fontId="3" fillId="0" borderId="12" xfId="2" applyFont="1" applyBorder="1"/>
    <xf numFmtId="0" fontId="3" fillId="0" borderId="8" xfId="2" applyFont="1" applyBorder="1"/>
    <xf numFmtId="0" fontId="3" fillId="0" borderId="9" xfId="2" applyFont="1" applyBorder="1"/>
    <xf numFmtId="0" fontId="3" fillId="0" borderId="0" xfId="2" applyFont="1" applyBorder="1"/>
    <xf numFmtId="0" fontId="3" fillId="0" borderId="10" xfId="2" applyFont="1" applyBorder="1"/>
    <xf numFmtId="0" fontId="3" fillId="0" borderId="7" xfId="2" applyFont="1" applyBorder="1"/>
    <xf numFmtId="0" fontId="3" fillId="0" borderId="13" xfId="2" applyFont="1" applyBorder="1"/>
    <xf numFmtId="0" fontId="3" fillId="0" borderId="11" xfId="2" applyFont="1" applyBorder="1"/>
    <xf numFmtId="164" fontId="3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9" fontId="4" fillId="0" borderId="0" xfId="3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18" xfId="0" applyBorder="1"/>
    <xf numFmtId="0" fontId="0" fillId="0" borderId="19" xfId="0" applyBorder="1"/>
    <xf numFmtId="0" fontId="6" fillId="0" borderId="19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 indent="1"/>
    </xf>
    <xf numFmtId="164" fontId="3" fillId="0" borderId="22" xfId="0" applyNumberFormat="1" applyFont="1" applyBorder="1" applyAlignment="1">
      <alignment horizontal="right" indent="1"/>
    </xf>
    <xf numFmtId="164" fontId="3" fillId="0" borderId="0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164" fontId="13" fillId="0" borderId="0" xfId="3" applyNumberFormat="1" applyFont="1" applyBorder="1" applyAlignment="1">
      <alignment horizontal="left" indent="1"/>
    </xf>
    <xf numFmtId="164" fontId="13" fillId="0" borderId="0" xfId="3" applyNumberFormat="1" applyFont="1" applyBorder="1"/>
    <xf numFmtId="164" fontId="9" fillId="0" borderId="1" xfId="3" applyNumberFormat="1" applyFont="1" applyBorder="1"/>
    <xf numFmtId="164" fontId="13" fillId="0" borderId="12" xfId="3" applyNumberFormat="1" applyFont="1" applyBorder="1" applyAlignment="1">
      <alignment horizontal="left" indent="1"/>
    </xf>
    <xf numFmtId="164" fontId="13" fillId="0" borderId="12" xfId="3" applyNumberFormat="1" applyFont="1" applyBorder="1"/>
    <xf numFmtId="164" fontId="13" fillId="0" borderId="8" xfId="3" applyNumberFormat="1" applyFont="1" applyBorder="1"/>
    <xf numFmtId="164" fontId="9" fillId="0" borderId="9" xfId="3" applyNumberFormat="1" applyFont="1" applyBorder="1"/>
    <xf numFmtId="164" fontId="13" fillId="0" borderId="10" xfId="3" applyNumberFormat="1" applyFont="1" applyBorder="1"/>
    <xf numFmtId="164" fontId="9" fillId="0" borderId="7" xfId="3" applyNumberFormat="1" applyFont="1" applyBorder="1"/>
    <xf numFmtId="164" fontId="13" fillId="0" borderId="13" xfId="3" applyNumberFormat="1" applyFont="1" applyBorder="1" applyAlignment="1">
      <alignment horizontal="left" indent="1"/>
    </xf>
    <xf numFmtId="164" fontId="13" fillId="0" borderId="13" xfId="3" applyNumberFormat="1" applyFont="1" applyBorder="1"/>
    <xf numFmtId="164" fontId="13" fillId="0" borderId="11" xfId="3" applyNumberFormat="1" applyFont="1" applyBorder="1"/>
    <xf numFmtId="0" fontId="0" fillId="0" borderId="7" xfId="0" applyBorder="1"/>
    <xf numFmtId="0" fontId="0" fillId="0" borderId="13" xfId="0" applyFill="1" applyBorder="1"/>
    <xf numFmtId="0" fontId="0" fillId="0" borderId="13" xfId="0" applyBorder="1"/>
    <xf numFmtId="164" fontId="3" fillId="0" borderId="13" xfId="0" applyNumberFormat="1" applyFont="1" applyBorder="1"/>
    <xf numFmtId="164" fontId="3" fillId="0" borderId="11" xfId="0" applyNumberFormat="1" applyFont="1" applyBorder="1"/>
    <xf numFmtId="15" fontId="3" fillId="0" borderId="0" xfId="0" applyNumberFormat="1" applyFont="1" applyFill="1" applyBorder="1"/>
    <xf numFmtId="0" fontId="8" fillId="9" borderId="0" xfId="0" applyFont="1" applyFill="1"/>
    <xf numFmtId="0" fontId="6" fillId="9" borderId="0" xfId="0" applyFont="1" applyFill="1"/>
    <xf numFmtId="0" fontId="0" fillId="9" borderId="0" xfId="0" applyFill="1"/>
    <xf numFmtId="0" fontId="14" fillId="0" borderId="0" xfId="0" applyFont="1"/>
    <xf numFmtId="0" fontId="15" fillId="9" borderId="0" xfId="0" applyFont="1" applyFill="1"/>
    <xf numFmtId="0" fontId="15" fillId="0" borderId="0" xfId="0" applyFont="1"/>
    <xf numFmtId="0" fontId="3" fillId="0" borderId="10" xfId="0" applyFont="1" applyBorder="1"/>
    <xf numFmtId="0" fontId="3" fillId="10" borderId="2" xfId="0" applyFont="1" applyFill="1" applyBorder="1"/>
    <xf numFmtId="0" fontId="3" fillId="10" borderId="3" xfId="0" applyFont="1" applyFill="1" applyBorder="1"/>
    <xf numFmtId="0" fontId="3" fillId="10" borderId="3" xfId="0" applyFont="1" applyFill="1" applyBorder="1" applyAlignment="1">
      <alignment horizontal="center"/>
    </xf>
    <xf numFmtId="0" fontId="3" fillId="10" borderId="22" xfId="0" applyFont="1" applyFill="1" applyBorder="1"/>
    <xf numFmtId="0" fontId="14" fillId="10" borderId="4" xfId="0" applyFont="1" applyFill="1" applyBorder="1"/>
    <xf numFmtId="0" fontId="14" fillId="10" borderId="14" xfId="0" applyFont="1" applyFill="1" applyBorder="1"/>
    <xf numFmtId="0" fontId="3" fillId="10" borderId="4" xfId="0" applyFont="1" applyFill="1" applyBorder="1"/>
    <xf numFmtId="0" fontId="3" fillId="10" borderId="14" xfId="0" applyFont="1" applyFill="1" applyBorder="1"/>
    <xf numFmtId="0" fontId="3" fillId="10" borderId="5" xfId="0" applyFont="1" applyFill="1" applyBorder="1"/>
    <xf numFmtId="0" fontId="3" fillId="10" borderId="6" xfId="0" applyFont="1" applyFill="1" applyBorder="1"/>
    <xf numFmtId="0" fontId="3" fillId="10" borderId="6" xfId="0" applyFont="1" applyFill="1" applyBorder="1" applyAlignment="1">
      <alignment horizontal="center"/>
    </xf>
    <xf numFmtId="0" fontId="3" fillId="10" borderId="21" xfId="0" applyFont="1" applyFill="1" applyBorder="1"/>
    <xf numFmtId="0" fontId="3" fillId="11" borderId="15" xfId="0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14" fillId="9" borderId="1" xfId="0" applyFont="1" applyFill="1" applyBorder="1"/>
    <xf numFmtId="0" fontId="14" fillId="9" borderId="8" xfId="0" applyFont="1" applyFill="1" applyBorder="1"/>
    <xf numFmtId="0" fontId="3" fillId="9" borderId="9" xfId="0" applyFont="1" applyFill="1" applyBorder="1"/>
    <xf numFmtId="0" fontId="3" fillId="9" borderId="1" xfId="0" applyFont="1" applyFill="1" applyBorder="1"/>
    <xf numFmtId="0" fontId="4" fillId="9" borderId="12" xfId="0" applyFont="1" applyFill="1" applyBorder="1" applyAlignment="1">
      <alignment horizontal="center"/>
    </xf>
    <xf numFmtId="0" fontId="4" fillId="9" borderId="12" xfId="0" applyFont="1" applyFill="1" applyBorder="1"/>
    <xf numFmtId="0" fontId="4" fillId="9" borderId="8" xfId="0" applyFont="1" applyFill="1" applyBorder="1" applyAlignment="1">
      <alignment horizontal="center"/>
    </xf>
    <xf numFmtId="0" fontId="3" fillId="9" borderId="10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10" xfId="0" applyFont="1" applyFill="1" applyBorder="1" applyAlignment="1">
      <alignment horizontal="center"/>
    </xf>
    <xf numFmtId="0" fontId="3" fillId="9" borderId="7" xfId="0" applyFont="1" applyFill="1" applyBorder="1"/>
    <xf numFmtId="0" fontId="4" fillId="9" borderId="13" xfId="0" applyFont="1" applyFill="1" applyBorder="1" applyAlignment="1">
      <alignment horizontal="center"/>
    </xf>
    <xf numFmtId="0" fontId="4" fillId="9" borderId="13" xfId="0" applyFont="1" applyFill="1" applyBorder="1"/>
    <xf numFmtId="0" fontId="4" fillId="9" borderId="11" xfId="0" applyFont="1" applyFill="1" applyBorder="1" applyAlignment="1">
      <alignment horizontal="center"/>
    </xf>
    <xf numFmtId="0" fontId="3" fillId="9" borderId="0" xfId="0" applyFont="1" applyFill="1" applyBorder="1"/>
    <xf numFmtId="0" fontId="3" fillId="9" borderId="0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9" fontId="3" fillId="9" borderId="0" xfId="3" applyFont="1" applyFill="1" applyBorder="1" applyAlignment="1">
      <alignment horizontal="center"/>
    </xf>
    <xf numFmtId="0" fontId="3" fillId="9" borderId="0" xfId="0" applyFont="1" applyFill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/>
    <xf numFmtId="9" fontId="4" fillId="9" borderId="22" xfId="3" applyFont="1" applyFill="1" applyBorder="1" applyAlignment="1">
      <alignment horizontal="right"/>
    </xf>
    <xf numFmtId="9" fontId="3" fillId="9" borderId="5" xfId="3" applyFont="1" applyFill="1" applyBorder="1" applyAlignment="1">
      <alignment horizontal="left"/>
    </xf>
    <xf numFmtId="0" fontId="3" fillId="9" borderId="6" xfId="0" applyFont="1" applyFill="1" applyBorder="1"/>
    <xf numFmtId="164" fontId="4" fillId="9" borderId="21" xfId="3" applyNumberFormat="1" applyFont="1" applyFill="1" applyBorder="1" applyAlignment="1">
      <alignment horizontal="right"/>
    </xf>
    <xf numFmtId="164" fontId="3" fillId="9" borderId="0" xfId="3" applyNumberFormat="1" applyFont="1" applyFill="1" applyBorder="1" applyAlignment="1">
      <alignment horizontal="center"/>
    </xf>
    <xf numFmtId="0" fontId="3" fillId="9" borderId="13" xfId="0" applyFont="1" applyFill="1" applyBorder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/>
    <xf numFmtId="0" fontId="1" fillId="0" borderId="4" xfId="0" applyFont="1" applyBorder="1"/>
    <xf numFmtId="0" fontId="14" fillId="9" borderId="9" xfId="0" applyFont="1" applyFill="1" applyBorder="1"/>
    <xf numFmtId="0" fontId="14" fillId="9" borderId="10" xfId="0" applyFont="1" applyFill="1" applyBorder="1"/>
    <xf numFmtId="0" fontId="1" fillId="9" borderId="0" xfId="0" applyFont="1" applyFill="1"/>
    <xf numFmtId="0" fontId="17" fillId="9" borderId="0" xfId="0" applyFont="1" applyFill="1" applyAlignment="1">
      <alignment horizontal="center"/>
    </xf>
    <xf numFmtId="9" fontId="3" fillId="8" borderId="17" xfId="3" applyFont="1" applyFill="1" applyBorder="1" applyAlignment="1">
      <alignment horizontal="center"/>
    </xf>
    <xf numFmtId="164" fontId="3" fillId="13" borderId="24" xfId="3" applyNumberFormat="1" applyFont="1" applyFill="1" applyBorder="1" applyAlignment="1">
      <alignment horizontal="center"/>
    </xf>
    <xf numFmtId="164" fontId="3" fillId="13" borderId="25" xfId="3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9" borderId="0" xfId="0" applyFont="1" applyFill="1" applyAlignment="1"/>
    <xf numFmtId="0" fontId="6" fillId="0" borderId="0" xfId="0" applyFont="1" applyBorder="1"/>
    <xf numFmtId="0" fontId="6" fillId="9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/>
    </xf>
    <xf numFmtId="0" fontId="15" fillId="9" borderId="27" xfId="0" applyFont="1" applyFill="1" applyBorder="1" applyAlignment="1">
      <alignment horizontal="center"/>
    </xf>
    <xf numFmtId="0" fontId="15" fillId="9" borderId="26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2FBFE"/>
      <color rgb="FF90FEB5"/>
      <color rgb="FF3EFC4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3726708074534"/>
          <c:y val="6.8241644730265574E-2"/>
          <c:w val="0.87422360248447206"/>
          <c:h val="0.813650379476243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Simulation!$B$3:$B$28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1.3882817072516374</c:v>
                </c:pt>
                <c:pt idx="2">
                  <c:v>1.7605846961512244</c:v>
                </c:pt>
                <c:pt idx="3">
                  <c:v>1.9014271367709101</c:v>
                </c:pt>
                <c:pt idx="4">
                  <c:v>1.4370268717709778</c:v>
                </c:pt>
                <c:pt idx="5">
                  <c:v>1.3682384761162854</c:v>
                </c:pt>
                <c:pt idx="6">
                  <c:v>1.6726154669531268</c:v>
                </c:pt>
                <c:pt idx="7">
                  <c:v>1.5462962016065509</c:v>
                </c:pt>
                <c:pt idx="8">
                  <c:v>1.6269641629985778</c:v>
                </c:pt>
                <c:pt idx="9">
                  <c:v>1.7788778425849296</c:v>
                </c:pt>
                <c:pt idx="10">
                  <c:v>1.8478951767237959</c:v>
                </c:pt>
                <c:pt idx="11">
                  <c:v>1.8378616071490721</c:v>
                </c:pt>
                <c:pt idx="12">
                  <c:v>1.9841238789603224</c:v>
                </c:pt>
                <c:pt idx="13">
                  <c:v>1.926537589605049</c:v>
                </c:pt>
                <c:pt idx="14">
                  <c:v>1.6925115109852247</c:v>
                </c:pt>
                <c:pt idx="15">
                  <c:v>1.249773008546613</c:v>
                </c:pt>
                <c:pt idx="16">
                  <c:v>1.148395040291164</c:v>
                </c:pt>
                <c:pt idx="17">
                  <c:v>1.6794666312732902</c:v>
                </c:pt>
                <c:pt idx="18">
                  <c:v>2.2149637875060839</c:v>
                </c:pt>
                <c:pt idx="19">
                  <c:v>2.3200227834229405</c:v>
                </c:pt>
                <c:pt idx="20">
                  <c:v>2.2302953000367562</c:v>
                </c:pt>
                <c:pt idx="21">
                  <c:v>2.2061952819091366</c:v>
                </c:pt>
                <c:pt idx="22">
                  <c:v>2.0103765357585064</c:v>
                </c:pt>
                <c:pt idx="23">
                  <c:v>1.3579641639894928</c:v>
                </c:pt>
                <c:pt idx="24">
                  <c:v>1.6182713980296273</c:v>
                </c:pt>
                <c:pt idx="25">
                  <c:v>1.955535351876857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2-4FAD-BDBF-E7BD0A27A584}"/>
            </c:ext>
          </c:extLst>
        </c:ser>
        <c:ser>
          <c:idx val="1"/>
          <c:order val="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Simulation!$C$3:$C$28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0.55372008861154087</c:v>
                </c:pt>
                <c:pt idx="2">
                  <c:v>0.59155940120653017</c:v>
                </c:pt>
                <c:pt idx="3">
                  <c:v>0.77702267293462568</c:v>
                </c:pt>
                <c:pt idx="4">
                  <c:v>0.76685515882781463</c:v>
                </c:pt>
                <c:pt idx="5">
                  <c:v>0.7551580878947135</c:v>
                </c:pt>
                <c:pt idx="6">
                  <c:v>0.71830456380958452</c:v>
                </c:pt>
                <c:pt idx="7">
                  <c:v>0.77740333753959301</c:v>
                </c:pt>
                <c:pt idx="8">
                  <c:v>0.95669723652057703</c:v>
                </c:pt>
                <c:pt idx="9">
                  <c:v>1.0681771599696639</c:v>
                </c:pt>
                <c:pt idx="10">
                  <c:v>1.3301692741513886</c:v>
                </c:pt>
                <c:pt idx="11">
                  <c:v>1.5858189107855682</c:v>
                </c:pt>
                <c:pt idx="12">
                  <c:v>1.3571171382159262</c:v>
                </c:pt>
                <c:pt idx="13">
                  <c:v>1.3159529586373784</c:v>
                </c:pt>
                <c:pt idx="14">
                  <c:v>1.7049965165829624</c:v>
                </c:pt>
                <c:pt idx="15">
                  <c:v>2.1017839068597453</c:v>
                </c:pt>
                <c:pt idx="16">
                  <c:v>2.6062576861844819</c:v>
                </c:pt>
                <c:pt idx="17">
                  <c:v>1.6035582999307478</c:v>
                </c:pt>
                <c:pt idx="18">
                  <c:v>2.0572881565168011</c:v>
                </c:pt>
                <c:pt idx="19">
                  <c:v>1.6064457249497148</c:v>
                </c:pt>
                <c:pt idx="20">
                  <c:v>1.7438492211373973</c:v>
                </c:pt>
                <c:pt idx="21">
                  <c:v>1.4211370447249005</c:v>
                </c:pt>
                <c:pt idx="22">
                  <c:v>1.5598478930132118</c:v>
                </c:pt>
                <c:pt idx="23">
                  <c:v>1.2640576841111815</c:v>
                </c:pt>
                <c:pt idx="24">
                  <c:v>1.8181702763116254</c:v>
                </c:pt>
                <c:pt idx="25">
                  <c:v>2.2526133398535966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2-4FAD-BDBF-E7BD0A27A584}"/>
            </c:ext>
          </c:extLst>
        </c:ser>
        <c:ser>
          <c:idx val="2"/>
          <c:order val="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Simulation!$D$3:$D$28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0.85858704819207399</c:v>
                </c:pt>
                <c:pt idx="2">
                  <c:v>0.81219977039085278</c:v>
                </c:pt>
                <c:pt idx="3">
                  <c:v>0.91199806675657358</c:v>
                </c:pt>
                <c:pt idx="4">
                  <c:v>0.8168199432286577</c:v>
                </c:pt>
                <c:pt idx="5">
                  <c:v>0.91087894927838398</c:v>
                </c:pt>
                <c:pt idx="6">
                  <c:v>0.76332011160770896</c:v>
                </c:pt>
                <c:pt idx="7">
                  <c:v>1.0454978007651674</c:v>
                </c:pt>
                <c:pt idx="8">
                  <c:v>1.1184163023961853</c:v>
                </c:pt>
                <c:pt idx="9">
                  <c:v>1.2704018100446244</c:v>
                </c:pt>
                <c:pt idx="10">
                  <c:v>1.6214815912016647</c:v>
                </c:pt>
                <c:pt idx="11">
                  <c:v>1.9899753446602986</c:v>
                </c:pt>
                <c:pt idx="12">
                  <c:v>2.1486359206033478</c:v>
                </c:pt>
                <c:pt idx="13">
                  <c:v>2.3290896775678118</c:v>
                </c:pt>
                <c:pt idx="14">
                  <c:v>3.1756963555235744</c:v>
                </c:pt>
                <c:pt idx="15">
                  <c:v>3.95369233073533</c:v>
                </c:pt>
                <c:pt idx="16">
                  <c:v>4.6465448044670339</c:v>
                </c:pt>
                <c:pt idx="17">
                  <c:v>5.1034190739045497</c:v>
                </c:pt>
                <c:pt idx="18">
                  <c:v>5.1876258581793513</c:v>
                </c:pt>
                <c:pt idx="19">
                  <c:v>6.425010688569011</c:v>
                </c:pt>
                <c:pt idx="20">
                  <c:v>6.0432154918652081</c:v>
                </c:pt>
                <c:pt idx="21">
                  <c:v>7.0017107320740557</c:v>
                </c:pt>
                <c:pt idx="22">
                  <c:v>8.7437036371380827</c:v>
                </c:pt>
                <c:pt idx="23">
                  <c:v>9.0076663790826998</c:v>
                </c:pt>
                <c:pt idx="24">
                  <c:v>8.9124582383503004</c:v>
                </c:pt>
                <c:pt idx="25">
                  <c:v>9.6754976203699918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62-4FAD-BDBF-E7BD0A27A584}"/>
            </c:ext>
          </c:extLst>
        </c:ser>
        <c:ser>
          <c:idx val="3"/>
          <c:order val="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Simulation!$E$3:$E$28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1.2613755512751075</c:v>
                </c:pt>
                <c:pt idx="2">
                  <c:v>1.5548203712904256</c:v>
                </c:pt>
                <c:pt idx="3">
                  <c:v>1.5112711776138197</c:v>
                </c:pt>
                <c:pt idx="4">
                  <c:v>1.6255903231568174</c:v>
                </c:pt>
                <c:pt idx="5">
                  <c:v>1.2984403338036654</c:v>
                </c:pt>
                <c:pt idx="6">
                  <c:v>1.691940025569892</c:v>
                </c:pt>
                <c:pt idx="7">
                  <c:v>1.6196978833002462</c:v>
                </c:pt>
                <c:pt idx="8">
                  <c:v>1.5679495431050052</c:v>
                </c:pt>
                <c:pt idx="9">
                  <c:v>1.6370727389311277</c:v>
                </c:pt>
                <c:pt idx="10">
                  <c:v>1.690105013691384</c:v>
                </c:pt>
                <c:pt idx="11">
                  <c:v>1.0916499102807318</c:v>
                </c:pt>
                <c:pt idx="12">
                  <c:v>1.3095449913788924</c:v>
                </c:pt>
                <c:pt idx="13">
                  <c:v>1.4672439491171034</c:v>
                </c:pt>
                <c:pt idx="14">
                  <c:v>1.822709162678662</c:v>
                </c:pt>
                <c:pt idx="15">
                  <c:v>1.7602446462349017</c:v>
                </c:pt>
                <c:pt idx="16">
                  <c:v>1.964419008361413</c:v>
                </c:pt>
                <c:pt idx="17">
                  <c:v>2.0317066010931781</c:v>
                </c:pt>
                <c:pt idx="18">
                  <c:v>1.8788736266975141</c:v>
                </c:pt>
                <c:pt idx="19">
                  <c:v>1.8263693623542678</c:v>
                </c:pt>
                <c:pt idx="20">
                  <c:v>1.535464012452312</c:v>
                </c:pt>
                <c:pt idx="21">
                  <c:v>2.1716062976290909</c:v>
                </c:pt>
                <c:pt idx="22">
                  <c:v>1.7818220231937698</c:v>
                </c:pt>
                <c:pt idx="23">
                  <c:v>1.6779049739723593</c:v>
                </c:pt>
                <c:pt idx="24">
                  <c:v>2.1607763017581769</c:v>
                </c:pt>
                <c:pt idx="25">
                  <c:v>1.7468069653788845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62-4FAD-BDBF-E7BD0A27A584}"/>
            </c:ext>
          </c:extLst>
        </c:ser>
        <c:ser>
          <c:idx val="4"/>
          <c:order val="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val>
            <c:numRef>
              <c:f>Simulation!$F$3:$F$28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0.94472181288482115</c:v>
                </c:pt>
                <c:pt idx="2">
                  <c:v>0.98065267735936601</c:v>
                </c:pt>
                <c:pt idx="3">
                  <c:v>1.2488698012273858</c:v>
                </c:pt>
                <c:pt idx="4">
                  <c:v>1.0630555081130069</c:v>
                </c:pt>
                <c:pt idx="5">
                  <c:v>1.2260296572353129</c:v>
                </c:pt>
                <c:pt idx="6">
                  <c:v>0.9845793282371752</c:v>
                </c:pt>
                <c:pt idx="7">
                  <c:v>1.1302174406959713</c:v>
                </c:pt>
                <c:pt idx="8">
                  <c:v>1.0639827755930782</c:v>
                </c:pt>
                <c:pt idx="9">
                  <c:v>1.351901940631099</c:v>
                </c:pt>
                <c:pt idx="10">
                  <c:v>0.76065821326440952</c:v>
                </c:pt>
                <c:pt idx="11">
                  <c:v>0.87487843326067205</c:v>
                </c:pt>
                <c:pt idx="12">
                  <c:v>0.75595700772533059</c:v>
                </c:pt>
                <c:pt idx="13">
                  <c:v>0.68762756593791785</c:v>
                </c:pt>
                <c:pt idx="14">
                  <c:v>0.74034824919091757</c:v>
                </c:pt>
                <c:pt idx="15">
                  <c:v>0.85766261110544106</c:v>
                </c:pt>
                <c:pt idx="16">
                  <c:v>0.99060125325066894</c:v>
                </c:pt>
                <c:pt idx="17">
                  <c:v>1.0315677605691775</c:v>
                </c:pt>
                <c:pt idx="18">
                  <c:v>1.1773197451814579</c:v>
                </c:pt>
                <c:pt idx="19">
                  <c:v>1.2667121854305401</c:v>
                </c:pt>
                <c:pt idx="20">
                  <c:v>1.4358419786026257</c:v>
                </c:pt>
                <c:pt idx="21">
                  <c:v>1.6063038645854124</c:v>
                </c:pt>
                <c:pt idx="22">
                  <c:v>1.1084991884770825</c:v>
                </c:pt>
                <c:pt idx="23">
                  <c:v>0.9618963903270995</c:v>
                </c:pt>
                <c:pt idx="24">
                  <c:v>0.89964003478299082</c:v>
                </c:pt>
                <c:pt idx="25">
                  <c:v>0.81441647718612098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62-4FAD-BDBF-E7BD0A27A584}"/>
            </c:ext>
          </c:extLst>
        </c:ser>
        <c:ser>
          <c:idx val="5"/>
          <c:order val="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Simulation!$G$3:$G$28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1.0051465359395086</c:v>
                </c:pt>
                <c:pt idx="2">
                  <c:v>1.3306736142206705</c:v>
                </c:pt>
                <c:pt idx="3">
                  <c:v>1.7887857613879983</c:v>
                </c:pt>
                <c:pt idx="4">
                  <c:v>2.1893862329949538</c:v>
                </c:pt>
                <c:pt idx="5">
                  <c:v>2.4362029435652137</c:v>
                </c:pt>
                <c:pt idx="6">
                  <c:v>2.638124232129214</c:v>
                </c:pt>
                <c:pt idx="7">
                  <c:v>3.705941768533457</c:v>
                </c:pt>
                <c:pt idx="8">
                  <c:v>4.2203850943475407</c:v>
                </c:pt>
                <c:pt idx="9">
                  <c:v>3.9453830308304223</c:v>
                </c:pt>
                <c:pt idx="10">
                  <c:v>3.433468310697851</c:v>
                </c:pt>
                <c:pt idx="11">
                  <c:v>4.119259520163677</c:v>
                </c:pt>
                <c:pt idx="12">
                  <c:v>4.8040626717686417</c:v>
                </c:pt>
                <c:pt idx="13">
                  <c:v>6.0965899781781454</c:v>
                </c:pt>
                <c:pt idx="14">
                  <c:v>7.6815049262248323</c:v>
                </c:pt>
                <c:pt idx="15">
                  <c:v>7.6431688347656639</c:v>
                </c:pt>
                <c:pt idx="16">
                  <c:v>8.3360230577253436</c:v>
                </c:pt>
                <c:pt idx="17">
                  <c:v>8.5341093985253895</c:v>
                </c:pt>
                <c:pt idx="18">
                  <c:v>7.9920662843100212</c:v>
                </c:pt>
                <c:pt idx="19">
                  <c:v>7.8524012792270312</c:v>
                </c:pt>
                <c:pt idx="20">
                  <c:v>8.6231408799122082</c:v>
                </c:pt>
                <c:pt idx="21">
                  <c:v>9.8628926465910283</c:v>
                </c:pt>
                <c:pt idx="22">
                  <c:v>9.5818884692360466</c:v>
                </c:pt>
                <c:pt idx="23">
                  <c:v>10.40499540027691</c:v>
                </c:pt>
                <c:pt idx="24">
                  <c:v>10.290108103409182</c:v>
                </c:pt>
                <c:pt idx="25">
                  <c:v>9.1633585962816557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62-4FAD-BDBF-E7BD0A27A584}"/>
            </c:ext>
          </c:extLst>
        </c:ser>
        <c:ser>
          <c:idx val="6"/>
          <c:order val="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val>
            <c:numRef>
              <c:f>Simulation!$H$3:$H$28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1.0703102380343597</c:v>
                </c:pt>
                <c:pt idx="2">
                  <c:v>1.0574415594930824</c:v>
                </c:pt>
                <c:pt idx="3">
                  <c:v>0.89306002139122465</c:v>
                </c:pt>
                <c:pt idx="4">
                  <c:v>0.9271979914993298</c:v>
                </c:pt>
                <c:pt idx="5">
                  <c:v>0.52982515927132146</c:v>
                </c:pt>
                <c:pt idx="6">
                  <c:v>0.52948311165706441</c:v>
                </c:pt>
                <c:pt idx="7">
                  <c:v>0.59293817116626413</c:v>
                </c:pt>
                <c:pt idx="8">
                  <c:v>0.54528948494658092</c:v>
                </c:pt>
                <c:pt idx="9">
                  <c:v>0.84248878230002366</c:v>
                </c:pt>
                <c:pt idx="10">
                  <c:v>0.8447076644389292</c:v>
                </c:pt>
                <c:pt idx="11">
                  <c:v>0.95678822411802111</c:v>
                </c:pt>
                <c:pt idx="12">
                  <c:v>1.2875289205129496</c:v>
                </c:pt>
                <c:pt idx="13">
                  <c:v>1.5750763568775266</c:v>
                </c:pt>
                <c:pt idx="14">
                  <c:v>1.5473091779298307</c:v>
                </c:pt>
                <c:pt idx="15">
                  <c:v>1.7185257335919337</c:v>
                </c:pt>
                <c:pt idx="16">
                  <c:v>2.0440067930166035</c:v>
                </c:pt>
                <c:pt idx="17">
                  <c:v>2.2863107780973184</c:v>
                </c:pt>
                <c:pt idx="18">
                  <c:v>2.713438730144242</c:v>
                </c:pt>
                <c:pt idx="19">
                  <c:v>3.2294435479740939</c:v>
                </c:pt>
                <c:pt idx="20">
                  <c:v>3.8237009180426313</c:v>
                </c:pt>
                <c:pt idx="21">
                  <c:v>3.9316251470975327</c:v>
                </c:pt>
                <c:pt idx="22">
                  <c:v>3.2049690594869875</c:v>
                </c:pt>
                <c:pt idx="23">
                  <c:v>4.2074259067585729</c:v>
                </c:pt>
                <c:pt idx="24">
                  <c:v>4.83831826906854</c:v>
                </c:pt>
                <c:pt idx="25">
                  <c:v>5.9481269659064093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62-4FAD-BDBF-E7BD0A27A584}"/>
            </c:ext>
          </c:extLst>
        </c:ser>
        <c:ser>
          <c:idx val="7"/>
          <c:order val="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val>
            <c:numRef>
              <c:f>Simulation!$I$3:$I$28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1.1934875289250406</c:v>
                </c:pt>
                <c:pt idx="2">
                  <c:v>1.1930869325402607</c:v>
                </c:pt>
                <c:pt idx="3">
                  <c:v>1.0303986464822359</c:v>
                </c:pt>
                <c:pt idx="4">
                  <c:v>0.93796958608665115</c:v>
                </c:pt>
                <c:pt idx="5">
                  <c:v>0.7773978209523168</c:v>
                </c:pt>
                <c:pt idx="6">
                  <c:v>0.85619371890662122</c:v>
                </c:pt>
                <c:pt idx="7">
                  <c:v>0.78981227098400719</c:v>
                </c:pt>
                <c:pt idx="8">
                  <c:v>1.1012366368253987</c:v>
                </c:pt>
                <c:pt idx="9">
                  <c:v>1.0720988770167659</c:v>
                </c:pt>
                <c:pt idx="10">
                  <c:v>1.0441441527567072</c:v>
                </c:pt>
                <c:pt idx="11">
                  <c:v>1.2280822644459417</c:v>
                </c:pt>
                <c:pt idx="12">
                  <c:v>1.5229896896287529</c:v>
                </c:pt>
                <c:pt idx="13">
                  <c:v>1.5537327007913337</c:v>
                </c:pt>
                <c:pt idx="14">
                  <c:v>1.951701456891328</c:v>
                </c:pt>
                <c:pt idx="15">
                  <c:v>2.2116481014432741</c:v>
                </c:pt>
                <c:pt idx="16">
                  <c:v>2.9705587600122607</c:v>
                </c:pt>
                <c:pt idx="17">
                  <c:v>3.2966199148793178</c:v>
                </c:pt>
                <c:pt idx="18">
                  <c:v>2.6913035514867771</c:v>
                </c:pt>
                <c:pt idx="19">
                  <c:v>2.4036491518689211</c:v>
                </c:pt>
                <c:pt idx="20">
                  <c:v>2.5305554036738123</c:v>
                </c:pt>
                <c:pt idx="21">
                  <c:v>2.3834528584372463</c:v>
                </c:pt>
                <c:pt idx="22">
                  <c:v>1.8472485805594561</c:v>
                </c:pt>
                <c:pt idx="23">
                  <c:v>2.3379622467596652</c:v>
                </c:pt>
                <c:pt idx="24">
                  <c:v>1.8647212811356451</c:v>
                </c:pt>
                <c:pt idx="25">
                  <c:v>2.3923773762838332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62-4FAD-BDBF-E7BD0A27A584}"/>
            </c:ext>
          </c:extLst>
        </c:ser>
        <c:ser>
          <c:idx val="8"/>
          <c:order val="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val>
            <c:numRef>
              <c:f>Simulation!$J$3:$J$28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1.0973821765236782</c:v>
                </c:pt>
                <c:pt idx="2">
                  <c:v>1.2461434797071278</c:v>
                </c:pt>
                <c:pt idx="3">
                  <c:v>1.3043228558721216</c:v>
                </c:pt>
                <c:pt idx="4">
                  <c:v>1.3436569657032089</c:v>
                </c:pt>
                <c:pt idx="5">
                  <c:v>1.3144804051004253</c:v>
                </c:pt>
                <c:pt idx="6">
                  <c:v>1.2392935118836375</c:v>
                </c:pt>
                <c:pt idx="7">
                  <c:v>1.9040808031403851</c:v>
                </c:pt>
                <c:pt idx="8">
                  <c:v>2.1584579347533177</c:v>
                </c:pt>
                <c:pt idx="9">
                  <c:v>2.08112029405059</c:v>
                </c:pt>
                <c:pt idx="10">
                  <c:v>1.515681283986545</c:v>
                </c:pt>
                <c:pt idx="11">
                  <c:v>1.4981644132508543</c:v>
                </c:pt>
                <c:pt idx="12">
                  <c:v>1.3421364812187835</c:v>
                </c:pt>
                <c:pt idx="13">
                  <c:v>1.2049982460040571</c:v>
                </c:pt>
                <c:pt idx="14">
                  <c:v>1.4342338800819074</c:v>
                </c:pt>
                <c:pt idx="15">
                  <c:v>1.48905773598266</c:v>
                </c:pt>
                <c:pt idx="16">
                  <c:v>1.3219372777555707</c:v>
                </c:pt>
                <c:pt idx="17">
                  <c:v>1.5946863438689443</c:v>
                </c:pt>
                <c:pt idx="18">
                  <c:v>1.643468774601883</c:v>
                </c:pt>
                <c:pt idx="19">
                  <c:v>1.9646427112061757</c:v>
                </c:pt>
                <c:pt idx="20">
                  <c:v>2.9549044251139107</c:v>
                </c:pt>
                <c:pt idx="21">
                  <c:v>3.9247837758049799</c:v>
                </c:pt>
                <c:pt idx="22">
                  <c:v>5.4877451091744689</c:v>
                </c:pt>
                <c:pt idx="23">
                  <c:v>6.1572877330752034</c:v>
                </c:pt>
                <c:pt idx="24">
                  <c:v>6.3256971584793602</c:v>
                </c:pt>
                <c:pt idx="25">
                  <c:v>5.1584719161462287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62-4FAD-BDBF-E7BD0A27A584}"/>
            </c:ext>
          </c:extLst>
        </c:ser>
        <c:ser>
          <c:idx val="9"/>
          <c:order val="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Simulation!$K$3:$K$28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0.91931139694403941</c:v>
                </c:pt>
                <c:pt idx="2">
                  <c:v>0.80856654048157495</c:v>
                </c:pt>
                <c:pt idx="3">
                  <c:v>0.89246595262864858</c:v>
                </c:pt>
                <c:pt idx="4">
                  <c:v>1.2840819232948555</c:v>
                </c:pt>
                <c:pt idx="5">
                  <c:v>1.2506045994910044</c:v>
                </c:pt>
                <c:pt idx="6">
                  <c:v>1.7331764387036035</c:v>
                </c:pt>
                <c:pt idx="7">
                  <c:v>1.5477713845535368</c:v>
                </c:pt>
                <c:pt idx="8">
                  <c:v>1.4366522853101913</c:v>
                </c:pt>
                <c:pt idx="9">
                  <c:v>1.7440008218002696</c:v>
                </c:pt>
                <c:pt idx="10">
                  <c:v>1.978649424300444</c:v>
                </c:pt>
                <c:pt idx="11">
                  <c:v>1.5140524741172119</c:v>
                </c:pt>
                <c:pt idx="12">
                  <c:v>1.3097101405621951</c:v>
                </c:pt>
                <c:pt idx="13">
                  <c:v>1.3185285948969969</c:v>
                </c:pt>
                <c:pt idx="14">
                  <c:v>1.8250330359679867</c:v>
                </c:pt>
                <c:pt idx="15">
                  <c:v>2.6322754789661982</c:v>
                </c:pt>
                <c:pt idx="16">
                  <c:v>2.8792113378436697</c:v>
                </c:pt>
                <c:pt idx="17">
                  <c:v>3.5491366759419822</c:v>
                </c:pt>
                <c:pt idx="18">
                  <c:v>2.7690531216943701</c:v>
                </c:pt>
                <c:pt idx="19">
                  <c:v>3.4344101430537659</c:v>
                </c:pt>
                <c:pt idx="20">
                  <c:v>3.5878827909215825</c:v>
                </c:pt>
                <c:pt idx="21">
                  <c:v>4.2335669810489058</c:v>
                </c:pt>
                <c:pt idx="22">
                  <c:v>4.5996768570570117</c:v>
                </c:pt>
                <c:pt idx="23">
                  <c:v>6.5414340544240597</c:v>
                </c:pt>
                <c:pt idx="24">
                  <c:v>8.2178978118947494</c:v>
                </c:pt>
                <c:pt idx="25">
                  <c:v>12.22127910442058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62-4FAD-BDBF-E7BD0A27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715880"/>
        <c:axId val="1"/>
      </c:lineChart>
      <c:catAx>
        <c:axId val="49871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15880"/>
        <c:crosses val="autoZero"/>
        <c:crossBetween val="between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3142853283991"/>
          <c:y val="5.3960042259642661E-2"/>
          <c:w val="0.86058519793459554"/>
          <c:h val="0.813650379476243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Simulation!$N$3:$N$28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1.5666577061871303</c:v>
                </c:pt>
                <c:pt idx="2">
                  <c:v>1.8095658034723801</c:v>
                </c:pt>
                <c:pt idx="3">
                  <c:v>1.5377384478567959</c:v>
                </c:pt>
                <c:pt idx="4">
                  <c:v>1.4781946534730228</c:v>
                </c:pt>
                <c:pt idx="5">
                  <c:v>2.6352955357623937</c:v>
                </c:pt>
                <c:pt idx="6">
                  <c:v>3.2522388003023845</c:v>
                </c:pt>
                <c:pt idx="7">
                  <c:v>4.6082316641179641</c:v>
                </c:pt>
                <c:pt idx="8">
                  <c:v>6.2214078342806118</c:v>
                </c:pt>
                <c:pt idx="9">
                  <c:v>1.9382289204651031</c:v>
                </c:pt>
                <c:pt idx="10">
                  <c:v>2.6745667623471379</c:v>
                </c:pt>
                <c:pt idx="11">
                  <c:v>3.116597573712292</c:v>
                </c:pt>
                <c:pt idx="12">
                  <c:v>3.8573642552941512</c:v>
                </c:pt>
                <c:pt idx="13">
                  <c:v>4.8560321272646085</c:v>
                </c:pt>
                <c:pt idx="14">
                  <c:v>4.177563788218527</c:v>
                </c:pt>
                <c:pt idx="15">
                  <c:v>4.8416603880748621</c:v>
                </c:pt>
                <c:pt idx="16">
                  <c:v>7.0426169499518103</c:v>
                </c:pt>
                <c:pt idx="17">
                  <c:v>7.9658475708601655</c:v>
                </c:pt>
                <c:pt idx="18">
                  <c:v>11.819391790730064</c:v>
                </c:pt>
                <c:pt idx="19">
                  <c:v>17.665094348508774</c:v>
                </c:pt>
                <c:pt idx="20">
                  <c:v>20.112052083655659</c:v>
                </c:pt>
                <c:pt idx="21">
                  <c:v>19.625585750135073</c:v>
                </c:pt>
                <c:pt idx="22">
                  <c:v>26.098780192880824</c:v>
                </c:pt>
                <c:pt idx="23">
                  <c:v>22.575894597759028</c:v>
                </c:pt>
                <c:pt idx="24">
                  <c:v>29.603864012014625</c:v>
                </c:pt>
                <c:pt idx="25">
                  <c:v>40.903090055429836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69-463A-8A37-8A70BED5CA02}"/>
            </c:ext>
          </c:extLst>
        </c:ser>
        <c:ser>
          <c:idx val="1"/>
          <c:order val="1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Simulation!$O$3:$O$28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1.5708951106610294</c:v>
                </c:pt>
                <c:pt idx="2">
                  <c:v>2.5769156805333613</c:v>
                </c:pt>
                <c:pt idx="3">
                  <c:v>2.991959502466508</c:v>
                </c:pt>
                <c:pt idx="4">
                  <c:v>3.2266281745874137</c:v>
                </c:pt>
                <c:pt idx="5">
                  <c:v>4.1701323402812713</c:v>
                </c:pt>
                <c:pt idx="6">
                  <c:v>6.5206672816357427</c:v>
                </c:pt>
                <c:pt idx="7">
                  <c:v>7.7209199686133418</c:v>
                </c:pt>
                <c:pt idx="8">
                  <c:v>4.4599890263261495</c:v>
                </c:pt>
                <c:pt idx="9">
                  <c:v>3.1022167358994488</c:v>
                </c:pt>
                <c:pt idx="10">
                  <c:v>4.4250155847068182</c:v>
                </c:pt>
                <c:pt idx="11">
                  <c:v>4.9987359316213222</c:v>
                </c:pt>
                <c:pt idx="12">
                  <c:v>4.4919060978224365</c:v>
                </c:pt>
                <c:pt idx="13">
                  <c:v>2.1510999671705546</c:v>
                </c:pt>
                <c:pt idx="14">
                  <c:v>2.5708065813997916</c:v>
                </c:pt>
                <c:pt idx="15">
                  <c:v>3.8523426871931865</c:v>
                </c:pt>
                <c:pt idx="16">
                  <c:v>4.9836205671940652</c:v>
                </c:pt>
                <c:pt idx="17">
                  <c:v>6.7970309188079527</c:v>
                </c:pt>
                <c:pt idx="18">
                  <c:v>8.2119664699799131</c:v>
                </c:pt>
                <c:pt idx="19">
                  <c:v>10.481100321508132</c:v>
                </c:pt>
                <c:pt idx="20">
                  <c:v>8.6420350231186767</c:v>
                </c:pt>
                <c:pt idx="21">
                  <c:v>8.8104991611293251</c:v>
                </c:pt>
                <c:pt idx="22">
                  <c:v>8.9582444657281233</c:v>
                </c:pt>
                <c:pt idx="23">
                  <c:v>7.4332062189060695</c:v>
                </c:pt>
                <c:pt idx="24">
                  <c:v>11.979823829417647</c:v>
                </c:pt>
                <c:pt idx="25">
                  <c:v>16.81504594048177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9-463A-8A37-8A70BED5CA02}"/>
            </c:ext>
          </c:extLst>
        </c:ser>
        <c:ser>
          <c:idx val="2"/>
          <c:order val="2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Simulation!$P$3:$P$28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0.7347681154917125</c:v>
                </c:pt>
                <c:pt idx="2">
                  <c:v>1.1260074247914988</c:v>
                </c:pt>
                <c:pt idx="3">
                  <c:v>2.0562853143248967</c:v>
                </c:pt>
                <c:pt idx="4">
                  <c:v>2.0697482100880471</c:v>
                </c:pt>
                <c:pt idx="5">
                  <c:v>2.5441721142754727</c:v>
                </c:pt>
                <c:pt idx="6">
                  <c:v>3.8726799925174702</c:v>
                </c:pt>
                <c:pt idx="7">
                  <c:v>4.8614185217711334</c:v>
                </c:pt>
                <c:pt idx="8">
                  <c:v>7.2975141676429089</c:v>
                </c:pt>
                <c:pt idx="9">
                  <c:v>3.6388909633682442</c:v>
                </c:pt>
                <c:pt idx="10">
                  <c:v>5.3865639788578914</c:v>
                </c:pt>
                <c:pt idx="11">
                  <c:v>8.51064966163303</c:v>
                </c:pt>
                <c:pt idx="12">
                  <c:v>12.734481841305261</c:v>
                </c:pt>
                <c:pt idx="13">
                  <c:v>11.759468706113589</c:v>
                </c:pt>
                <c:pt idx="14">
                  <c:v>11.655770731951101</c:v>
                </c:pt>
                <c:pt idx="15">
                  <c:v>17.518441178196991</c:v>
                </c:pt>
                <c:pt idx="16">
                  <c:v>27.473109203583629</c:v>
                </c:pt>
                <c:pt idx="17">
                  <c:v>47.258163040855742</c:v>
                </c:pt>
                <c:pt idx="18">
                  <c:v>65.909188711846028</c:v>
                </c:pt>
                <c:pt idx="19">
                  <c:v>32.915266147469985</c:v>
                </c:pt>
                <c:pt idx="20">
                  <c:v>29.430363188687981</c:v>
                </c:pt>
                <c:pt idx="21">
                  <c:v>29.281981618382893</c:v>
                </c:pt>
                <c:pt idx="22">
                  <c:v>45.431843090256628</c:v>
                </c:pt>
                <c:pt idx="23">
                  <c:v>58.451169860595556</c:v>
                </c:pt>
                <c:pt idx="24">
                  <c:v>62.98646373357618</c:v>
                </c:pt>
                <c:pt idx="25">
                  <c:v>107.8879270684409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69-463A-8A37-8A70BED5CA02}"/>
            </c:ext>
          </c:extLst>
        </c:ser>
        <c:ser>
          <c:idx val="3"/>
          <c:order val="3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Simulation!$Q$3:$Q$28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0.50300189930909167</c:v>
                </c:pt>
                <c:pt idx="2">
                  <c:v>0.65414039011216019</c:v>
                </c:pt>
                <c:pt idx="3">
                  <c:v>0.95218801327695213</c:v>
                </c:pt>
                <c:pt idx="4">
                  <c:v>0.69564865485450456</c:v>
                </c:pt>
                <c:pt idx="5">
                  <c:v>0.76847765753111963</c:v>
                </c:pt>
                <c:pt idx="6">
                  <c:v>0.74161851907490262</c:v>
                </c:pt>
                <c:pt idx="7">
                  <c:v>0.95959189676061063</c:v>
                </c:pt>
                <c:pt idx="8">
                  <c:v>0.89273253970326372</c:v>
                </c:pt>
                <c:pt idx="9">
                  <c:v>1.3145408160210994</c:v>
                </c:pt>
                <c:pt idx="10">
                  <c:v>0.80979735047912071</c:v>
                </c:pt>
                <c:pt idx="11">
                  <c:v>0.72524141933182051</c:v>
                </c:pt>
                <c:pt idx="12">
                  <c:v>0.59063131167292093</c:v>
                </c:pt>
                <c:pt idx="13">
                  <c:v>0.74976894287349494</c:v>
                </c:pt>
                <c:pt idx="14">
                  <c:v>0.85522325160457446</c:v>
                </c:pt>
                <c:pt idx="15">
                  <c:v>1.011757045527867</c:v>
                </c:pt>
                <c:pt idx="16">
                  <c:v>0.84591227815261072</c:v>
                </c:pt>
                <c:pt idx="17">
                  <c:v>1.1095093609016868</c:v>
                </c:pt>
                <c:pt idx="18">
                  <c:v>0.74494222131152188</c:v>
                </c:pt>
                <c:pt idx="19">
                  <c:v>0.89291409436600555</c:v>
                </c:pt>
                <c:pt idx="20">
                  <c:v>0.85400828973102572</c:v>
                </c:pt>
                <c:pt idx="21">
                  <c:v>1.0959432725550569</c:v>
                </c:pt>
                <c:pt idx="22">
                  <c:v>1.3124726929729089</c:v>
                </c:pt>
                <c:pt idx="23">
                  <c:v>1.1344056580903275</c:v>
                </c:pt>
                <c:pt idx="24">
                  <c:v>1.0693690707499779</c:v>
                </c:pt>
                <c:pt idx="25">
                  <c:v>0.85111394275432606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69-463A-8A37-8A70BED5CA02}"/>
            </c:ext>
          </c:extLst>
        </c:ser>
        <c:ser>
          <c:idx val="4"/>
          <c:order val="4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Simulation!$R$3:$R$28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1.2838928871743742</c:v>
                </c:pt>
                <c:pt idx="2">
                  <c:v>1.1553813046333314</c:v>
                </c:pt>
                <c:pt idx="3">
                  <c:v>0.69340025765744751</c:v>
                </c:pt>
                <c:pt idx="4">
                  <c:v>0.74939788614517444</c:v>
                </c:pt>
                <c:pt idx="5">
                  <c:v>0.95961600920177736</c:v>
                </c:pt>
                <c:pt idx="6">
                  <c:v>0.70106613961569542</c:v>
                </c:pt>
                <c:pt idx="7">
                  <c:v>0.59998088250743709</c:v>
                </c:pt>
                <c:pt idx="8">
                  <c:v>0.58044424096952918</c:v>
                </c:pt>
                <c:pt idx="9">
                  <c:v>0.86246972519173271</c:v>
                </c:pt>
                <c:pt idx="10">
                  <c:v>1.2360953698546107</c:v>
                </c:pt>
                <c:pt idx="11">
                  <c:v>0.88997114102228914</c:v>
                </c:pt>
                <c:pt idx="12">
                  <c:v>0.57993926702499798</c:v>
                </c:pt>
                <c:pt idx="13">
                  <c:v>0.7130772404647725</c:v>
                </c:pt>
                <c:pt idx="14">
                  <c:v>0.95665607993335189</c:v>
                </c:pt>
                <c:pt idx="15">
                  <c:v>0.61853672990049724</c:v>
                </c:pt>
                <c:pt idx="16">
                  <c:v>0.96374800819466311</c:v>
                </c:pt>
                <c:pt idx="17">
                  <c:v>0.59623325740613509</c:v>
                </c:pt>
                <c:pt idx="18">
                  <c:v>0.67986825924943106</c:v>
                </c:pt>
                <c:pt idx="19">
                  <c:v>1.0497513879219049</c:v>
                </c:pt>
                <c:pt idx="20">
                  <c:v>1.4679148470747534</c:v>
                </c:pt>
                <c:pt idx="21">
                  <c:v>0.93396117656591249</c:v>
                </c:pt>
                <c:pt idx="22">
                  <c:v>1.4199520733074058</c:v>
                </c:pt>
                <c:pt idx="23">
                  <c:v>1.694723521079311</c:v>
                </c:pt>
                <c:pt idx="24">
                  <c:v>1.6249375615019235</c:v>
                </c:pt>
                <c:pt idx="25">
                  <c:v>2.2274160494985473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69-463A-8A37-8A70BED5CA02}"/>
            </c:ext>
          </c:extLst>
        </c:ser>
        <c:ser>
          <c:idx val="5"/>
          <c:order val="5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Simulation!$S$3:$S$28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0.88692985133157898</c:v>
                </c:pt>
                <c:pt idx="2">
                  <c:v>1.1388449144344042</c:v>
                </c:pt>
                <c:pt idx="3">
                  <c:v>1.4665750474097441</c:v>
                </c:pt>
                <c:pt idx="4">
                  <c:v>1.5919216656917401</c:v>
                </c:pt>
                <c:pt idx="5">
                  <c:v>1.4251546706957903</c:v>
                </c:pt>
                <c:pt idx="6">
                  <c:v>1.8305780503086537</c:v>
                </c:pt>
                <c:pt idx="7">
                  <c:v>2.153438979867131</c:v>
                </c:pt>
                <c:pt idx="8">
                  <c:v>2.2212902396611649</c:v>
                </c:pt>
                <c:pt idx="9">
                  <c:v>2.8878327319341337</c:v>
                </c:pt>
                <c:pt idx="10">
                  <c:v>3.8738476349584641</c:v>
                </c:pt>
                <c:pt idx="11">
                  <c:v>4.6908367649032536</c:v>
                </c:pt>
                <c:pt idx="12">
                  <c:v>3.0081986444098421</c:v>
                </c:pt>
                <c:pt idx="13">
                  <c:v>2.6623019966708572</c:v>
                </c:pt>
                <c:pt idx="14">
                  <c:v>3.117644750527115</c:v>
                </c:pt>
                <c:pt idx="15">
                  <c:v>3.1720833652108338</c:v>
                </c:pt>
                <c:pt idx="16">
                  <c:v>4.0216656123047398</c:v>
                </c:pt>
                <c:pt idx="17">
                  <c:v>4.2989721586298817</c:v>
                </c:pt>
                <c:pt idx="18">
                  <c:v>5.5087906449771777</c:v>
                </c:pt>
                <c:pt idx="19">
                  <c:v>9.6753384743326354</c:v>
                </c:pt>
                <c:pt idx="20">
                  <c:v>10.093475947343114</c:v>
                </c:pt>
                <c:pt idx="21">
                  <c:v>9.3515035819441312</c:v>
                </c:pt>
                <c:pt idx="22">
                  <c:v>8.9275306867272661</c:v>
                </c:pt>
                <c:pt idx="23">
                  <c:v>10.198917817155063</c:v>
                </c:pt>
                <c:pt idx="24">
                  <c:v>10.230142928772274</c:v>
                </c:pt>
                <c:pt idx="25">
                  <c:v>15.90687590736877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69-463A-8A37-8A70BED5CA02}"/>
            </c:ext>
          </c:extLst>
        </c:ser>
        <c:ser>
          <c:idx val="6"/>
          <c:order val="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Simulation!$T$3:$T$28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1.6292923360450586</c:v>
                </c:pt>
                <c:pt idx="2">
                  <c:v>1.6227987781877786</c:v>
                </c:pt>
                <c:pt idx="3">
                  <c:v>2.5108971171312167</c:v>
                </c:pt>
                <c:pt idx="4">
                  <c:v>3.5167298881032343</c:v>
                </c:pt>
                <c:pt idx="5">
                  <c:v>3.3887743092852154</c:v>
                </c:pt>
                <c:pt idx="6">
                  <c:v>5.4337087469452348</c:v>
                </c:pt>
                <c:pt idx="7">
                  <c:v>3.3748914986659733</c:v>
                </c:pt>
                <c:pt idx="8">
                  <c:v>4.1663690832363596</c:v>
                </c:pt>
                <c:pt idx="9">
                  <c:v>4.4526514608615972</c:v>
                </c:pt>
                <c:pt idx="10">
                  <c:v>6.9077439435242107</c:v>
                </c:pt>
                <c:pt idx="11">
                  <c:v>8.4757387262333967</c:v>
                </c:pt>
                <c:pt idx="12">
                  <c:v>8.9125752483845311</c:v>
                </c:pt>
                <c:pt idx="13">
                  <c:v>13.901251647826186</c:v>
                </c:pt>
                <c:pt idx="14">
                  <c:v>9.9996348040181751</c:v>
                </c:pt>
                <c:pt idx="15">
                  <c:v>10.003476826015737</c:v>
                </c:pt>
                <c:pt idx="16">
                  <c:v>18.976030336440576</c:v>
                </c:pt>
                <c:pt idx="17">
                  <c:v>25.27333248466153</c:v>
                </c:pt>
                <c:pt idx="18">
                  <c:v>33.290598946876017</c:v>
                </c:pt>
                <c:pt idx="19">
                  <c:v>52.960023186070444</c:v>
                </c:pt>
                <c:pt idx="20">
                  <c:v>61.244284180965202</c:v>
                </c:pt>
                <c:pt idx="21">
                  <c:v>81.517008211709182</c:v>
                </c:pt>
                <c:pt idx="22">
                  <c:v>59.039578792556597</c:v>
                </c:pt>
                <c:pt idx="23">
                  <c:v>63.197610148159065</c:v>
                </c:pt>
                <c:pt idx="24">
                  <c:v>67.309787481716171</c:v>
                </c:pt>
                <c:pt idx="25">
                  <c:v>111.11245443850589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69-463A-8A37-8A70BED5CA02}"/>
            </c:ext>
          </c:extLst>
        </c:ser>
        <c:ser>
          <c:idx val="7"/>
          <c:order val="7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Simulation!$U$3:$U$28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1.4639679036823949</c:v>
                </c:pt>
                <c:pt idx="2">
                  <c:v>2.2604391414088547</c:v>
                </c:pt>
                <c:pt idx="3">
                  <c:v>1.7566660036213848</c:v>
                </c:pt>
                <c:pt idx="4">
                  <c:v>2.8540501889958745</c:v>
                </c:pt>
                <c:pt idx="5">
                  <c:v>3.3603966081951238</c:v>
                </c:pt>
                <c:pt idx="6">
                  <c:v>2.8418262843441937</c:v>
                </c:pt>
                <c:pt idx="7">
                  <c:v>3.985667675624605</c:v>
                </c:pt>
                <c:pt idx="8">
                  <c:v>3.1862561305919428</c:v>
                </c:pt>
                <c:pt idx="9">
                  <c:v>1.9487681808745325</c:v>
                </c:pt>
                <c:pt idx="10">
                  <c:v>1.6379472613275228</c:v>
                </c:pt>
                <c:pt idx="11">
                  <c:v>1.6248724274119977</c:v>
                </c:pt>
                <c:pt idx="12">
                  <c:v>2.1093844090359783</c:v>
                </c:pt>
                <c:pt idx="13">
                  <c:v>1.1920494022907762</c:v>
                </c:pt>
                <c:pt idx="14">
                  <c:v>0.86787374306136222</c:v>
                </c:pt>
                <c:pt idx="15">
                  <c:v>1.0900466639046189</c:v>
                </c:pt>
                <c:pt idx="16">
                  <c:v>0.89440840298857738</c:v>
                </c:pt>
                <c:pt idx="17">
                  <c:v>1.1396696836825397</c:v>
                </c:pt>
                <c:pt idx="18">
                  <c:v>1.1555977887244286</c:v>
                </c:pt>
                <c:pt idx="19">
                  <c:v>1.1481578312733385</c:v>
                </c:pt>
                <c:pt idx="20">
                  <c:v>0.98836403912710358</c:v>
                </c:pt>
                <c:pt idx="21">
                  <c:v>1.2911484387468699</c:v>
                </c:pt>
                <c:pt idx="22">
                  <c:v>1.3577426614548143</c:v>
                </c:pt>
                <c:pt idx="23">
                  <c:v>1.0258733900090431</c:v>
                </c:pt>
                <c:pt idx="24">
                  <c:v>1.0281893856649016</c:v>
                </c:pt>
                <c:pt idx="25">
                  <c:v>1.8039497494981904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69-463A-8A37-8A70BED5CA02}"/>
            </c:ext>
          </c:extLst>
        </c:ser>
        <c:ser>
          <c:idx val="8"/>
          <c:order val="8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Simulation!$V$3:$V$28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0.60201093380278392</c:v>
                </c:pt>
                <c:pt idx="2">
                  <c:v>0.55571260755157481</c:v>
                </c:pt>
                <c:pt idx="3">
                  <c:v>0.63974400075347482</c:v>
                </c:pt>
                <c:pt idx="4">
                  <c:v>0.61099860275406681</c:v>
                </c:pt>
                <c:pt idx="5">
                  <c:v>0.57558885016336936</c:v>
                </c:pt>
                <c:pt idx="6">
                  <c:v>0.34976363179677911</c:v>
                </c:pt>
                <c:pt idx="7">
                  <c:v>0.26196904994508702</c:v>
                </c:pt>
                <c:pt idx="8">
                  <c:v>0.30893890887660036</c:v>
                </c:pt>
                <c:pt idx="9">
                  <c:v>0.41647270222215349</c:v>
                </c:pt>
                <c:pt idx="10">
                  <c:v>0.34269357898191721</c:v>
                </c:pt>
                <c:pt idx="11">
                  <c:v>0.42574727903122911</c:v>
                </c:pt>
                <c:pt idx="12">
                  <c:v>0.29465212160723553</c:v>
                </c:pt>
                <c:pt idx="13">
                  <c:v>0.5494025407174421</c:v>
                </c:pt>
                <c:pt idx="14">
                  <c:v>0.54408060184108242</c:v>
                </c:pt>
                <c:pt idx="15">
                  <c:v>0.75471085869932919</c:v>
                </c:pt>
                <c:pt idx="16">
                  <c:v>0.58175492017908814</c:v>
                </c:pt>
                <c:pt idx="17">
                  <c:v>0.51152665425142474</c:v>
                </c:pt>
                <c:pt idx="18">
                  <c:v>0.68001735063878554</c:v>
                </c:pt>
                <c:pt idx="19">
                  <c:v>0.34890523536937051</c:v>
                </c:pt>
                <c:pt idx="20">
                  <c:v>0.30808983064612455</c:v>
                </c:pt>
                <c:pt idx="21">
                  <c:v>0.17081336080364701</c:v>
                </c:pt>
                <c:pt idx="22">
                  <c:v>0.14259375286708945</c:v>
                </c:pt>
                <c:pt idx="23">
                  <c:v>0.17792794454981892</c:v>
                </c:pt>
                <c:pt idx="24">
                  <c:v>0.25923618086471883</c:v>
                </c:pt>
                <c:pt idx="25">
                  <c:v>0.27690488802111374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69-463A-8A37-8A70BED5CA02}"/>
            </c:ext>
          </c:extLst>
        </c:ser>
        <c:ser>
          <c:idx val="9"/>
          <c:order val="9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Simulation!$W$3:$W$28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1.2982852856682903</c:v>
                </c:pt>
                <c:pt idx="2">
                  <c:v>1.1825539299923744</c:v>
                </c:pt>
                <c:pt idx="3">
                  <c:v>1.2857863613480598</c:v>
                </c:pt>
                <c:pt idx="4">
                  <c:v>1.0975209529590748</c:v>
                </c:pt>
                <c:pt idx="5">
                  <c:v>1.0713943028255559</c:v>
                </c:pt>
                <c:pt idx="6">
                  <c:v>1.3226706801752908</c:v>
                </c:pt>
                <c:pt idx="7">
                  <c:v>1.6237959742459322</c:v>
                </c:pt>
                <c:pt idx="8">
                  <c:v>1.7208821489635422</c:v>
                </c:pt>
                <c:pt idx="9">
                  <c:v>2.5473199047995188</c:v>
                </c:pt>
                <c:pt idx="10">
                  <c:v>3.4052301664782116</c:v>
                </c:pt>
                <c:pt idx="11">
                  <c:v>4.3100766204770782</c:v>
                </c:pt>
                <c:pt idx="12">
                  <c:v>5.9008118930032953</c:v>
                </c:pt>
                <c:pt idx="13">
                  <c:v>6.9413739844863311</c:v>
                </c:pt>
                <c:pt idx="14">
                  <c:v>7.6647893051739207</c:v>
                </c:pt>
                <c:pt idx="15">
                  <c:v>5.6845905042333476</c:v>
                </c:pt>
                <c:pt idx="16">
                  <c:v>7.0045314240612173</c:v>
                </c:pt>
                <c:pt idx="17">
                  <c:v>8.5153563924775302</c:v>
                </c:pt>
                <c:pt idx="18">
                  <c:v>9.6318514250493301</c:v>
                </c:pt>
                <c:pt idx="19">
                  <c:v>7.8245840839158562</c:v>
                </c:pt>
                <c:pt idx="20">
                  <c:v>8.587594767147138</c:v>
                </c:pt>
                <c:pt idx="21">
                  <c:v>6.562918771355676</c:v>
                </c:pt>
                <c:pt idx="22">
                  <c:v>3.41863586678208</c:v>
                </c:pt>
                <c:pt idx="23">
                  <c:v>1.8276689845369904</c:v>
                </c:pt>
                <c:pt idx="24">
                  <c:v>2.0583916440650767</c:v>
                </c:pt>
                <c:pt idx="25">
                  <c:v>1.934672432093129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69-463A-8A37-8A70BED5C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719488"/>
        <c:axId val="1"/>
      </c:lineChart>
      <c:catAx>
        <c:axId val="4987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19488"/>
        <c:crosses val="autoZero"/>
        <c:crossBetween val="between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6725988600212"/>
          <c:y val="7.0844780905117644E-2"/>
          <c:w val="0.87616165296177573"/>
          <c:h val="0.809265381877690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Simulation!$Z$3:$Z$28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1.1025040939304716</c:v>
                </c:pt>
                <c:pt idx="2">
                  <c:v>1.5242179091321069</c:v>
                </c:pt>
                <c:pt idx="3">
                  <c:v>1.336345099328514</c:v>
                </c:pt>
                <c:pt idx="4">
                  <c:v>1.3017661930167119</c:v>
                </c:pt>
                <c:pt idx="5">
                  <c:v>1.1471453693800902</c:v>
                </c:pt>
                <c:pt idx="6">
                  <c:v>1.1462416256401422</c:v>
                </c:pt>
                <c:pt idx="7">
                  <c:v>1.1547679935731843</c:v>
                </c:pt>
                <c:pt idx="8">
                  <c:v>0.9490652811165381</c:v>
                </c:pt>
                <c:pt idx="9">
                  <c:v>1.1374157348504683</c:v>
                </c:pt>
                <c:pt idx="10">
                  <c:v>1.3160449307732289</c:v>
                </c:pt>
                <c:pt idx="11">
                  <c:v>1.5224305655563675</c:v>
                </c:pt>
                <c:pt idx="12">
                  <c:v>1.735230216308234</c:v>
                </c:pt>
                <c:pt idx="13">
                  <c:v>1.6912024702288915</c:v>
                </c:pt>
                <c:pt idx="14">
                  <c:v>2.1307149048148779</c:v>
                </c:pt>
                <c:pt idx="15">
                  <c:v>1.8321952396717081</c:v>
                </c:pt>
                <c:pt idx="16">
                  <c:v>2.3055669858450707</c:v>
                </c:pt>
                <c:pt idx="17">
                  <c:v>2.4584009457685734</c:v>
                </c:pt>
                <c:pt idx="18">
                  <c:v>2.9816367493677594</c:v>
                </c:pt>
                <c:pt idx="19">
                  <c:v>2.5633927280082194</c:v>
                </c:pt>
                <c:pt idx="20">
                  <c:v>2.4836142215640469</c:v>
                </c:pt>
                <c:pt idx="21">
                  <c:v>2.9058801948554689</c:v>
                </c:pt>
                <c:pt idx="22">
                  <c:v>2.8512701240186535</c:v>
                </c:pt>
                <c:pt idx="23">
                  <c:v>3.5261439110954131</c:v>
                </c:pt>
                <c:pt idx="24">
                  <c:v>2.8745991294668225</c:v>
                </c:pt>
                <c:pt idx="25">
                  <c:v>3.1407609711823663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FD-4914-986F-A1112380BA96}"/>
            </c:ext>
          </c:extLst>
        </c:ser>
        <c:ser>
          <c:idx val="1"/>
          <c:order val="1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Simulation!$AA$3:$AA$28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0.95800590072604219</c:v>
                </c:pt>
                <c:pt idx="2">
                  <c:v>1.2576125023917837</c:v>
                </c:pt>
                <c:pt idx="3">
                  <c:v>1.1403259265342942</c:v>
                </c:pt>
                <c:pt idx="4">
                  <c:v>1.2629001068203354</c:v>
                </c:pt>
                <c:pt idx="5">
                  <c:v>1.1192496643781147</c:v>
                </c:pt>
                <c:pt idx="6">
                  <c:v>1.2452987527184092</c:v>
                </c:pt>
                <c:pt idx="7">
                  <c:v>1.3861226864390357</c:v>
                </c:pt>
                <c:pt idx="8">
                  <c:v>1.6832213492432371</c:v>
                </c:pt>
                <c:pt idx="9">
                  <c:v>1.9827097737447177</c:v>
                </c:pt>
                <c:pt idx="10">
                  <c:v>2.5056491444656377</c:v>
                </c:pt>
                <c:pt idx="11">
                  <c:v>2.2308230607206081</c:v>
                </c:pt>
                <c:pt idx="12">
                  <c:v>1.7457417063101766</c:v>
                </c:pt>
                <c:pt idx="13">
                  <c:v>2.0251004865380136</c:v>
                </c:pt>
                <c:pt idx="14">
                  <c:v>2.0549937052027851</c:v>
                </c:pt>
                <c:pt idx="15">
                  <c:v>2.3217365827926963</c:v>
                </c:pt>
                <c:pt idx="16">
                  <c:v>2.3164071247522657</c:v>
                </c:pt>
                <c:pt idx="17">
                  <c:v>2.1167809095515264</c:v>
                </c:pt>
                <c:pt idx="18">
                  <c:v>2.3163550956053776</c:v>
                </c:pt>
                <c:pt idx="19">
                  <c:v>2.0228843343968719</c:v>
                </c:pt>
                <c:pt idx="20">
                  <c:v>1.6283145990639445</c:v>
                </c:pt>
                <c:pt idx="21">
                  <c:v>1.9263549901408112</c:v>
                </c:pt>
                <c:pt idx="22">
                  <c:v>1.9991881866551469</c:v>
                </c:pt>
                <c:pt idx="23">
                  <c:v>2.2596380228342974</c:v>
                </c:pt>
                <c:pt idx="24">
                  <c:v>2.4111345549224374</c:v>
                </c:pt>
                <c:pt idx="25">
                  <c:v>2.7896153303694464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FD-4914-986F-A1112380BA96}"/>
            </c:ext>
          </c:extLst>
        </c:ser>
        <c:ser>
          <c:idx val="2"/>
          <c:order val="2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Simulation!$AB$3:$AB$28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1.1387662019008686</c:v>
                </c:pt>
                <c:pt idx="2">
                  <c:v>1.3208924064464507</c:v>
                </c:pt>
                <c:pt idx="3">
                  <c:v>1.204503893459647</c:v>
                </c:pt>
                <c:pt idx="4">
                  <c:v>1.2790715901242087</c:v>
                </c:pt>
                <c:pt idx="5">
                  <c:v>1.5802664150528547</c:v>
                </c:pt>
                <c:pt idx="6">
                  <c:v>1.7293666811686599</c:v>
                </c:pt>
                <c:pt idx="7">
                  <c:v>1.8618757123595429</c:v>
                </c:pt>
                <c:pt idx="8">
                  <c:v>2.1071825284731722</c:v>
                </c:pt>
                <c:pt idx="9">
                  <c:v>2.1072453253225101</c:v>
                </c:pt>
                <c:pt idx="10">
                  <c:v>1.3926732936310575</c:v>
                </c:pt>
                <c:pt idx="11">
                  <c:v>1.3489352949005065</c:v>
                </c:pt>
                <c:pt idx="12">
                  <c:v>1.2284543723496801</c:v>
                </c:pt>
                <c:pt idx="13">
                  <c:v>1.4644065871012721</c:v>
                </c:pt>
                <c:pt idx="14">
                  <c:v>1.853911251635852</c:v>
                </c:pt>
                <c:pt idx="15">
                  <c:v>2.3419098099958235</c:v>
                </c:pt>
                <c:pt idx="16">
                  <c:v>2.4782768781792099</c:v>
                </c:pt>
                <c:pt idx="17">
                  <c:v>2.4060614106611142</c:v>
                </c:pt>
                <c:pt idx="18">
                  <c:v>3.1034998634311366</c:v>
                </c:pt>
                <c:pt idx="19">
                  <c:v>2.7415746949064608</c:v>
                </c:pt>
                <c:pt idx="20">
                  <c:v>2.8678753827664862</c:v>
                </c:pt>
                <c:pt idx="21">
                  <c:v>2.5495589167298083</c:v>
                </c:pt>
                <c:pt idx="22">
                  <c:v>2.5375777122925802</c:v>
                </c:pt>
                <c:pt idx="23">
                  <c:v>2.9190006826638819</c:v>
                </c:pt>
                <c:pt idx="24">
                  <c:v>4.5393982345684938</c:v>
                </c:pt>
                <c:pt idx="25">
                  <c:v>4.364043345902874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D-4914-986F-A1112380BA96}"/>
            </c:ext>
          </c:extLst>
        </c:ser>
        <c:ser>
          <c:idx val="3"/>
          <c:order val="3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Simulation!$AC$3:$AC$28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1.0538050588892836</c:v>
                </c:pt>
                <c:pt idx="2">
                  <c:v>1.3556134635705392</c:v>
                </c:pt>
                <c:pt idx="3">
                  <c:v>1.1287104100464957</c:v>
                </c:pt>
                <c:pt idx="4">
                  <c:v>1.55740087051661</c:v>
                </c:pt>
                <c:pt idx="5">
                  <c:v>1.7226412261132746</c:v>
                </c:pt>
                <c:pt idx="6">
                  <c:v>1.8318609690341927</c:v>
                </c:pt>
                <c:pt idx="7">
                  <c:v>1.7574620415642541</c:v>
                </c:pt>
                <c:pt idx="8">
                  <c:v>1.7568087625681175</c:v>
                </c:pt>
                <c:pt idx="9">
                  <c:v>2.5630722809000011</c:v>
                </c:pt>
                <c:pt idx="10">
                  <c:v>2.5604893671734534</c:v>
                </c:pt>
                <c:pt idx="11">
                  <c:v>3.1771879777861898</c:v>
                </c:pt>
                <c:pt idx="12">
                  <c:v>3.1199536652462538</c:v>
                </c:pt>
                <c:pt idx="13">
                  <c:v>3.5824490457914089</c:v>
                </c:pt>
                <c:pt idx="14">
                  <c:v>3.5220391490841569</c:v>
                </c:pt>
                <c:pt idx="15">
                  <c:v>3.4225845288526537</c:v>
                </c:pt>
                <c:pt idx="16">
                  <c:v>3.1117747716583506</c:v>
                </c:pt>
                <c:pt idx="17">
                  <c:v>2.9769592964185856</c:v>
                </c:pt>
                <c:pt idx="18">
                  <c:v>3.3638043570148284</c:v>
                </c:pt>
                <c:pt idx="19">
                  <c:v>3.1978668298026536</c:v>
                </c:pt>
                <c:pt idx="20">
                  <c:v>2.4048840243513401</c:v>
                </c:pt>
                <c:pt idx="21">
                  <c:v>3.2961477857460943</c:v>
                </c:pt>
                <c:pt idx="22">
                  <c:v>4.1639214402971021</c:v>
                </c:pt>
                <c:pt idx="23">
                  <c:v>4.6437299408207995</c:v>
                </c:pt>
                <c:pt idx="24">
                  <c:v>5.3403759867326048</c:v>
                </c:pt>
                <c:pt idx="25">
                  <c:v>4.4033785500890064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FD-4914-986F-A1112380BA96}"/>
            </c:ext>
          </c:extLst>
        </c:ser>
        <c:ser>
          <c:idx val="4"/>
          <c:order val="4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Simulation!$AD$3:$AD$28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1.235930722142188</c:v>
                </c:pt>
                <c:pt idx="2">
                  <c:v>1.6960595346364458</c:v>
                </c:pt>
                <c:pt idx="3">
                  <c:v>1.424120606581218</c:v>
                </c:pt>
                <c:pt idx="4">
                  <c:v>1.1691080450479738</c:v>
                </c:pt>
                <c:pt idx="5">
                  <c:v>1.3831663900566953</c:v>
                </c:pt>
                <c:pt idx="6">
                  <c:v>1.605523995039116</c:v>
                </c:pt>
                <c:pt idx="7">
                  <c:v>2.0389525625973905</c:v>
                </c:pt>
                <c:pt idx="8">
                  <c:v>1.9852158402312727</c:v>
                </c:pt>
                <c:pt idx="9">
                  <c:v>1.9012216130902639</c:v>
                </c:pt>
                <c:pt idx="10">
                  <c:v>1.3728317889126442</c:v>
                </c:pt>
                <c:pt idx="11">
                  <c:v>1.4336294842926216</c:v>
                </c:pt>
                <c:pt idx="12">
                  <c:v>1.5088878184327998</c:v>
                </c:pt>
                <c:pt idx="13">
                  <c:v>1.6625011310549227</c:v>
                </c:pt>
                <c:pt idx="14">
                  <c:v>1.8223874887614706</c:v>
                </c:pt>
                <c:pt idx="15">
                  <c:v>1.4492631555577073</c:v>
                </c:pt>
                <c:pt idx="16">
                  <c:v>1.4580089532499809</c:v>
                </c:pt>
                <c:pt idx="17">
                  <c:v>1.7272865000133864</c:v>
                </c:pt>
                <c:pt idx="18">
                  <c:v>2.2668935520895088</c:v>
                </c:pt>
                <c:pt idx="19">
                  <c:v>2.846642155405418</c:v>
                </c:pt>
                <c:pt idx="20">
                  <c:v>2.8535248159186235</c:v>
                </c:pt>
                <c:pt idx="21">
                  <c:v>3.1840923573509849</c:v>
                </c:pt>
                <c:pt idx="22">
                  <c:v>3.3796482799238072</c:v>
                </c:pt>
                <c:pt idx="23">
                  <c:v>4.1522569096874236</c:v>
                </c:pt>
                <c:pt idx="24">
                  <c:v>4.5172850505614885</c:v>
                </c:pt>
                <c:pt idx="25">
                  <c:v>4.6610335804400327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FD-4914-986F-A1112380BA96}"/>
            </c:ext>
          </c:extLst>
        </c:ser>
        <c:ser>
          <c:idx val="5"/>
          <c:order val="5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Simulation!$AE$3:$AE$28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0.94881940845276547</c:v>
                </c:pt>
                <c:pt idx="2">
                  <c:v>0.87383341170498297</c:v>
                </c:pt>
                <c:pt idx="3">
                  <c:v>0.77299793136222616</c:v>
                </c:pt>
                <c:pt idx="4">
                  <c:v>0.95752016197016243</c:v>
                </c:pt>
                <c:pt idx="5">
                  <c:v>1.1942585360144764</c:v>
                </c:pt>
                <c:pt idx="6">
                  <c:v>1.3070099030491409</c:v>
                </c:pt>
                <c:pt idx="7">
                  <c:v>1.4755103717928266</c:v>
                </c:pt>
                <c:pt idx="8">
                  <c:v>1.5770183705861551</c:v>
                </c:pt>
                <c:pt idx="9">
                  <c:v>1.8400539091979768</c:v>
                </c:pt>
                <c:pt idx="10">
                  <c:v>1.8963287932139263</c:v>
                </c:pt>
                <c:pt idx="11">
                  <c:v>2.1882631229312324</c:v>
                </c:pt>
                <c:pt idx="12">
                  <c:v>2.7455956536360282</c:v>
                </c:pt>
                <c:pt idx="13">
                  <c:v>3.1476532069045589</c:v>
                </c:pt>
                <c:pt idx="14">
                  <c:v>3.3186915004730695</c:v>
                </c:pt>
                <c:pt idx="15">
                  <c:v>3.8818691648172843</c:v>
                </c:pt>
                <c:pt idx="16">
                  <c:v>2.9334423546162163</c:v>
                </c:pt>
                <c:pt idx="17">
                  <c:v>3.6694627649412617</c:v>
                </c:pt>
                <c:pt idx="18">
                  <c:v>3.822659441100059</c:v>
                </c:pt>
                <c:pt idx="19">
                  <c:v>4.3442560057494708</c:v>
                </c:pt>
                <c:pt idx="20">
                  <c:v>4.5650017522767534</c:v>
                </c:pt>
                <c:pt idx="21">
                  <c:v>5.4315561243269306</c:v>
                </c:pt>
                <c:pt idx="22">
                  <c:v>6.8877921253652028</c:v>
                </c:pt>
                <c:pt idx="23">
                  <c:v>6.7191594984315017</c:v>
                </c:pt>
                <c:pt idx="24">
                  <c:v>7.2632534317413588</c:v>
                </c:pt>
                <c:pt idx="25">
                  <c:v>7.7866860981585848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FD-4914-986F-A1112380BA96}"/>
            </c:ext>
          </c:extLst>
        </c:ser>
        <c:ser>
          <c:idx val="6"/>
          <c:order val="6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Simulation!$AF$3:$AF$28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1.019434332064219</c:v>
                </c:pt>
                <c:pt idx="2">
                  <c:v>1.0511158410874295</c:v>
                </c:pt>
                <c:pt idx="3">
                  <c:v>1.0580979108631288</c:v>
                </c:pt>
                <c:pt idx="4">
                  <c:v>1.5254169892294738</c:v>
                </c:pt>
                <c:pt idx="5">
                  <c:v>1.7315278236040799</c:v>
                </c:pt>
                <c:pt idx="6">
                  <c:v>1.9946380568329398</c:v>
                </c:pt>
                <c:pt idx="7">
                  <c:v>2.652392118086897</c:v>
                </c:pt>
                <c:pt idx="8">
                  <c:v>3.487239449989799</c:v>
                </c:pt>
                <c:pt idx="9">
                  <c:v>3.7454420079318185</c:v>
                </c:pt>
                <c:pt idx="10">
                  <c:v>3.6493345338089846</c:v>
                </c:pt>
                <c:pt idx="11">
                  <c:v>4.2017553275222657</c:v>
                </c:pt>
                <c:pt idx="12">
                  <c:v>4.5478902749532075</c:v>
                </c:pt>
                <c:pt idx="13">
                  <c:v>5.4196479128706425</c:v>
                </c:pt>
                <c:pt idx="14">
                  <c:v>7.0598574322910395</c:v>
                </c:pt>
                <c:pt idx="15">
                  <c:v>6.5920617053694208</c:v>
                </c:pt>
                <c:pt idx="16">
                  <c:v>7.1705766470140748</c:v>
                </c:pt>
                <c:pt idx="17">
                  <c:v>8.355833803194562</c:v>
                </c:pt>
                <c:pt idx="18">
                  <c:v>8.7802345438287066</c:v>
                </c:pt>
                <c:pt idx="19">
                  <c:v>7.7631091152424201</c:v>
                </c:pt>
                <c:pt idx="20">
                  <c:v>9.3180177509542883</c:v>
                </c:pt>
                <c:pt idx="21">
                  <c:v>10.908858321055654</c:v>
                </c:pt>
                <c:pt idx="22">
                  <c:v>11.498190634052898</c:v>
                </c:pt>
                <c:pt idx="23">
                  <c:v>11.810202086613609</c:v>
                </c:pt>
                <c:pt idx="24">
                  <c:v>14.046561798890586</c:v>
                </c:pt>
                <c:pt idx="25">
                  <c:v>13.840260170153565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FD-4914-986F-A1112380BA96}"/>
            </c:ext>
          </c:extLst>
        </c:ser>
        <c:ser>
          <c:idx val="7"/>
          <c:order val="7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Simulation!$AG$3:$AG$28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1.1053126425703914</c:v>
                </c:pt>
                <c:pt idx="2">
                  <c:v>1.2013033288914732</c:v>
                </c:pt>
                <c:pt idx="3">
                  <c:v>1.3517054908894954</c:v>
                </c:pt>
                <c:pt idx="4">
                  <c:v>1.005020476622049</c:v>
                </c:pt>
                <c:pt idx="5">
                  <c:v>1.2428677917445674</c:v>
                </c:pt>
                <c:pt idx="6">
                  <c:v>1.5212361512154686</c:v>
                </c:pt>
                <c:pt idx="7">
                  <c:v>1.4310772008056634</c:v>
                </c:pt>
                <c:pt idx="8">
                  <c:v>1.5827146341234686</c:v>
                </c:pt>
                <c:pt idx="9">
                  <c:v>1.7288548372438299</c:v>
                </c:pt>
                <c:pt idx="10">
                  <c:v>1.8708632838188841</c:v>
                </c:pt>
                <c:pt idx="11">
                  <c:v>1.9028729735965366</c:v>
                </c:pt>
                <c:pt idx="12">
                  <c:v>1.7093548318556666</c:v>
                </c:pt>
                <c:pt idx="13">
                  <c:v>1.7703131977953517</c:v>
                </c:pt>
                <c:pt idx="14">
                  <c:v>1.2589606265480502</c:v>
                </c:pt>
                <c:pt idx="15">
                  <c:v>1.5682453052259895</c:v>
                </c:pt>
                <c:pt idx="16">
                  <c:v>1.8378662165421573</c:v>
                </c:pt>
                <c:pt idx="17">
                  <c:v>2.1891286115737847</c:v>
                </c:pt>
                <c:pt idx="18">
                  <c:v>2.4237301664762629</c:v>
                </c:pt>
                <c:pt idx="19">
                  <c:v>2.8525308372778628</c:v>
                </c:pt>
                <c:pt idx="20">
                  <c:v>2.3165457419051108</c:v>
                </c:pt>
                <c:pt idx="21">
                  <c:v>2.2115819523377396</c:v>
                </c:pt>
                <c:pt idx="22">
                  <c:v>2.0196591374040747</c:v>
                </c:pt>
                <c:pt idx="23">
                  <c:v>2.9539985602949894</c:v>
                </c:pt>
                <c:pt idx="24">
                  <c:v>3.3137510154299057</c:v>
                </c:pt>
                <c:pt idx="25">
                  <c:v>2.3027105580164338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FD-4914-986F-A1112380BA96}"/>
            </c:ext>
          </c:extLst>
        </c:ser>
        <c:ser>
          <c:idx val="8"/>
          <c:order val="8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Simulation!$AH$3:$AH$28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1.1691019034515628</c:v>
                </c:pt>
                <c:pt idx="2">
                  <c:v>1.0680179665889571</c:v>
                </c:pt>
                <c:pt idx="3">
                  <c:v>1.1011397966357481</c:v>
                </c:pt>
                <c:pt idx="4">
                  <c:v>1.2632216008080284</c:v>
                </c:pt>
                <c:pt idx="5">
                  <c:v>1.3557361840050335</c:v>
                </c:pt>
                <c:pt idx="6">
                  <c:v>1.3671300359395098</c:v>
                </c:pt>
                <c:pt idx="7">
                  <c:v>1.6027253082138513</c:v>
                </c:pt>
                <c:pt idx="8">
                  <c:v>1.4902859146172498</c:v>
                </c:pt>
                <c:pt idx="9">
                  <c:v>1.8249958940953259</c:v>
                </c:pt>
                <c:pt idx="10">
                  <c:v>2.0040931313230015</c:v>
                </c:pt>
                <c:pt idx="11">
                  <c:v>1.5177321955546406</c:v>
                </c:pt>
                <c:pt idx="12">
                  <c:v>1.8229727901271322</c:v>
                </c:pt>
                <c:pt idx="13">
                  <c:v>2.2944843953945306</c:v>
                </c:pt>
                <c:pt idx="14">
                  <c:v>2.3399744616399389</c:v>
                </c:pt>
                <c:pt idx="15">
                  <c:v>2.4297180222625534</c:v>
                </c:pt>
                <c:pt idx="16">
                  <c:v>2.3203133763686052</c:v>
                </c:pt>
                <c:pt idx="17">
                  <c:v>2.2604872088815822</c:v>
                </c:pt>
                <c:pt idx="18">
                  <c:v>2.6133371975640372</c:v>
                </c:pt>
                <c:pt idx="19">
                  <c:v>2.5827198899916781</c:v>
                </c:pt>
                <c:pt idx="20">
                  <c:v>2.9920451791081306</c:v>
                </c:pt>
                <c:pt idx="21">
                  <c:v>3.2583337322456942</c:v>
                </c:pt>
                <c:pt idx="22">
                  <c:v>3.398110398237685</c:v>
                </c:pt>
                <c:pt idx="23">
                  <c:v>3.1410703937233371</c:v>
                </c:pt>
                <c:pt idx="24">
                  <c:v>3.1470131565666519</c:v>
                </c:pt>
                <c:pt idx="25">
                  <c:v>2.5687816287795653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FFD-4914-986F-A1112380BA96}"/>
            </c:ext>
          </c:extLst>
        </c:ser>
        <c:ser>
          <c:idx val="9"/>
          <c:order val="9"/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val>
            <c:numRef>
              <c:f>Simulation!$AI$3:$AI$28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0.8947236712269242</c:v>
                </c:pt>
                <c:pt idx="2">
                  <c:v>1.1306370990020289</c:v>
                </c:pt>
                <c:pt idx="3">
                  <c:v>1.2552169930655346</c:v>
                </c:pt>
                <c:pt idx="4">
                  <c:v>0.85975383460765364</c:v>
                </c:pt>
                <c:pt idx="5">
                  <c:v>1.1008642980538825</c:v>
                </c:pt>
                <c:pt idx="6">
                  <c:v>1.3762732256190999</c:v>
                </c:pt>
                <c:pt idx="7">
                  <c:v>0.93177247125278106</c:v>
                </c:pt>
                <c:pt idx="8">
                  <c:v>0.98213881215934495</c:v>
                </c:pt>
                <c:pt idx="9">
                  <c:v>1.1615830985175297</c:v>
                </c:pt>
                <c:pt idx="10">
                  <c:v>1.4002619746948828</c:v>
                </c:pt>
                <c:pt idx="11">
                  <c:v>1.4776145493120629</c:v>
                </c:pt>
                <c:pt idx="12">
                  <c:v>1.5525295870931639</c:v>
                </c:pt>
                <c:pt idx="13">
                  <c:v>1.6643833561811674</c:v>
                </c:pt>
                <c:pt idx="14">
                  <c:v>2.0361120122720719</c:v>
                </c:pt>
                <c:pt idx="15">
                  <c:v>2.2722548334945025</c:v>
                </c:pt>
                <c:pt idx="16">
                  <c:v>2.3035138800613861</c:v>
                </c:pt>
                <c:pt idx="17">
                  <c:v>2.8382455124908912</c:v>
                </c:pt>
                <c:pt idx="18">
                  <c:v>2.5922503490968638</c:v>
                </c:pt>
                <c:pt idx="19">
                  <c:v>2.6495877756849371</c:v>
                </c:pt>
                <c:pt idx="20">
                  <c:v>3.084256526520853</c:v>
                </c:pt>
                <c:pt idx="21">
                  <c:v>3.0092372140834125</c:v>
                </c:pt>
                <c:pt idx="22">
                  <c:v>3.0580986628263065</c:v>
                </c:pt>
                <c:pt idx="23">
                  <c:v>2.830269404216657</c:v>
                </c:pt>
                <c:pt idx="24">
                  <c:v>2.9397414661179639</c:v>
                </c:pt>
                <c:pt idx="25">
                  <c:v>3.3971308545207211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FD-4914-986F-A1112380B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165960"/>
        <c:axId val="1"/>
      </c:lineChart>
      <c:catAx>
        <c:axId val="49916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165960"/>
        <c:crosses val="autoZero"/>
        <c:crossBetween val="between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59724612736662"/>
          <c:y val="7.0460891082558125E-2"/>
          <c:w val="0.8623063683304647"/>
          <c:h val="0.81030024744941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Simulation!$AL$3:$AL$28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1.0357003831179323</c:v>
                </c:pt>
                <c:pt idx="2">
                  <c:v>1.0847993951994344</c:v>
                </c:pt>
                <c:pt idx="3">
                  <c:v>1.1297659297954632</c:v>
                </c:pt>
                <c:pt idx="4">
                  <c:v>1.2047731938243114</c:v>
                </c:pt>
                <c:pt idx="5">
                  <c:v>1.2574366053814368</c:v>
                </c:pt>
                <c:pt idx="6">
                  <c:v>1.302697450996896</c:v>
                </c:pt>
                <c:pt idx="7">
                  <c:v>1.3737857410348866</c:v>
                </c:pt>
                <c:pt idx="8">
                  <c:v>1.4447643044499301</c:v>
                </c:pt>
                <c:pt idx="9">
                  <c:v>1.5001692031858556</c:v>
                </c:pt>
                <c:pt idx="10">
                  <c:v>1.5565023989210893</c:v>
                </c:pt>
                <c:pt idx="11">
                  <c:v>1.6179372707732469</c:v>
                </c:pt>
                <c:pt idx="12">
                  <c:v>1.6752891931711713</c:v>
                </c:pt>
                <c:pt idx="13">
                  <c:v>1.7614350051864562</c:v>
                </c:pt>
                <c:pt idx="14">
                  <c:v>1.8665253839592453</c:v>
                </c:pt>
                <c:pt idx="15">
                  <c:v>1.9298831433095256</c:v>
                </c:pt>
                <c:pt idx="16">
                  <c:v>2.0058495828774929</c:v>
                </c:pt>
                <c:pt idx="17">
                  <c:v>2.0807204762658045</c:v>
                </c:pt>
                <c:pt idx="18">
                  <c:v>2.2038145958414934</c:v>
                </c:pt>
                <c:pt idx="19">
                  <c:v>2.3366786101843369</c:v>
                </c:pt>
                <c:pt idx="20">
                  <c:v>2.388766942868108</c:v>
                </c:pt>
                <c:pt idx="21">
                  <c:v>2.5085285291466191</c:v>
                </c:pt>
                <c:pt idx="22">
                  <c:v>2.6262193921138017</c:v>
                </c:pt>
                <c:pt idx="23">
                  <c:v>2.7254283890972824</c:v>
                </c:pt>
                <c:pt idx="24">
                  <c:v>2.8463292213185549</c:v>
                </c:pt>
                <c:pt idx="25">
                  <c:v>3.005135927130743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1E-4CC7-A960-654E51A8B3BD}"/>
            </c:ext>
          </c:extLst>
        </c:ser>
        <c:ser>
          <c:idx val="1"/>
          <c:order val="1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Simulation!$AM$3:$AM$28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1.0438201205005593</c:v>
                </c:pt>
                <c:pt idx="2">
                  <c:v>1.092186676618649</c:v>
                </c:pt>
                <c:pt idx="3">
                  <c:v>1.1325572312737116</c:v>
                </c:pt>
                <c:pt idx="4">
                  <c:v>1.1907591212031552</c:v>
                </c:pt>
                <c:pt idx="5">
                  <c:v>1.2416738671965719</c:v>
                </c:pt>
                <c:pt idx="6">
                  <c:v>1.2918727655979898</c:v>
                </c:pt>
                <c:pt idx="7">
                  <c:v>1.3574663784009566</c:v>
                </c:pt>
                <c:pt idx="8">
                  <c:v>1.4299294786414503</c:v>
                </c:pt>
                <c:pt idx="9">
                  <c:v>1.5183990456896659</c:v>
                </c:pt>
                <c:pt idx="10">
                  <c:v>1.5926284852515808</c:v>
                </c:pt>
                <c:pt idx="11">
                  <c:v>1.6726522424160644</c:v>
                </c:pt>
                <c:pt idx="12">
                  <c:v>1.758269860607107</c:v>
                </c:pt>
                <c:pt idx="13">
                  <c:v>1.8330361013280543</c:v>
                </c:pt>
                <c:pt idx="14">
                  <c:v>1.9215369942932998</c:v>
                </c:pt>
                <c:pt idx="15">
                  <c:v>2.0206596487189428</c:v>
                </c:pt>
                <c:pt idx="16">
                  <c:v>2.1087749689321922</c:v>
                </c:pt>
                <c:pt idx="17">
                  <c:v>2.1993455947062359</c:v>
                </c:pt>
                <c:pt idx="18">
                  <c:v>2.2974399363225286</c:v>
                </c:pt>
                <c:pt idx="19">
                  <c:v>2.3726271098207961</c:v>
                </c:pt>
                <c:pt idx="20">
                  <c:v>2.4782663498834947</c:v>
                </c:pt>
                <c:pt idx="21">
                  <c:v>2.5899513339927571</c:v>
                </c:pt>
                <c:pt idx="22">
                  <c:v>2.6988974537681751</c:v>
                </c:pt>
                <c:pt idx="23">
                  <c:v>2.8456210916346651</c:v>
                </c:pt>
                <c:pt idx="24">
                  <c:v>2.9642139289161995</c:v>
                </c:pt>
                <c:pt idx="25">
                  <c:v>3.0950397099519904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E-4CC7-A960-654E51A8B3BD}"/>
            </c:ext>
          </c:extLst>
        </c:ser>
        <c:ser>
          <c:idx val="2"/>
          <c:order val="2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Simulation!$AN$3:$AN$28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1.0376457243673254</c:v>
                </c:pt>
                <c:pt idx="2">
                  <c:v>1.076981801024633</c:v>
                </c:pt>
                <c:pt idx="3">
                  <c:v>1.1378786106030587</c:v>
                </c:pt>
                <c:pt idx="4">
                  <c:v>1.2018146887872194</c:v>
                </c:pt>
                <c:pt idx="5">
                  <c:v>1.2572220779508301</c:v>
                </c:pt>
                <c:pt idx="6">
                  <c:v>1.3116707654109545</c:v>
                </c:pt>
                <c:pt idx="7">
                  <c:v>1.3713276835830572</c:v>
                </c:pt>
                <c:pt idx="8">
                  <c:v>1.4421727211604767</c:v>
                </c:pt>
                <c:pt idx="9">
                  <c:v>1.5294355683212888</c:v>
                </c:pt>
                <c:pt idx="10">
                  <c:v>1.5992356214668879</c:v>
                </c:pt>
                <c:pt idx="11">
                  <c:v>1.670990287431743</c:v>
                </c:pt>
                <c:pt idx="12">
                  <c:v>1.7791606261806165</c:v>
                </c:pt>
                <c:pt idx="13">
                  <c:v>1.8781883627182545</c:v>
                </c:pt>
                <c:pt idx="14">
                  <c:v>1.9632680567540883</c:v>
                </c:pt>
                <c:pt idx="15">
                  <c:v>2.1028867293914604</c:v>
                </c:pt>
                <c:pt idx="16">
                  <c:v>2.160768736172197</c:v>
                </c:pt>
                <c:pt idx="17">
                  <c:v>2.2586087196188904</c:v>
                </c:pt>
                <c:pt idx="18">
                  <c:v>2.3402960505286088</c:v>
                </c:pt>
                <c:pt idx="19">
                  <c:v>2.4438893693712398</c:v>
                </c:pt>
                <c:pt idx="20">
                  <c:v>2.5682174165913789</c:v>
                </c:pt>
                <c:pt idx="21">
                  <c:v>2.6757797098878791</c:v>
                </c:pt>
                <c:pt idx="22">
                  <c:v>2.8058901859946208</c:v>
                </c:pt>
                <c:pt idx="23">
                  <c:v>2.9346712572549793</c:v>
                </c:pt>
                <c:pt idx="24">
                  <c:v>3.0683523876988694</c:v>
                </c:pt>
                <c:pt idx="25">
                  <c:v>3.2212011683399853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1E-4CC7-A960-654E51A8B3BD}"/>
            </c:ext>
          </c:extLst>
        </c:ser>
        <c:ser>
          <c:idx val="3"/>
          <c:order val="3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Simulation!$AO$3:$AO$28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1.0499230143394511</c:v>
                </c:pt>
                <c:pt idx="2">
                  <c:v>1.0947955966199234</c:v>
                </c:pt>
                <c:pt idx="3">
                  <c:v>1.1333919580718879</c:v>
                </c:pt>
                <c:pt idx="4">
                  <c:v>1.1793946390233927</c:v>
                </c:pt>
                <c:pt idx="5">
                  <c:v>1.2139104627235286</c:v>
                </c:pt>
                <c:pt idx="6">
                  <c:v>1.2780193447607999</c:v>
                </c:pt>
                <c:pt idx="7">
                  <c:v>1.3369779189215361</c:v>
                </c:pt>
                <c:pt idx="8">
                  <c:v>1.3977155585795837</c:v>
                </c:pt>
                <c:pt idx="9">
                  <c:v>1.4504954130364256</c:v>
                </c:pt>
                <c:pt idx="10">
                  <c:v>1.5127128644785977</c:v>
                </c:pt>
                <c:pt idx="11">
                  <c:v>1.5868454145880606</c:v>
                </c:pt>
                <c:pt idx="12">
                  <c:v>1.6506180661782219</c:v>
                </c:pt>
                <c:pt idx="13">
                  <c:v>1.7216241187311867</c:v>
                </c:pt>
                <c:pt idx="14">
                  <c:v>1.805070115892256</c:v>
                </c:pt>
                <c:pt idx="15">
                  <c:v>1.8714825014703746</c:v>
                </c:pt>
                <c:pt idx="16">
                  <c:v>1.9593690879561936</c:v>
                </c:pt>
                <c:pt idx="17">
                  <c:v>2.0330790681353959</c:v>
                </c:pt>
                <c:pt idx="18">
                  <c:v>2.1199425832808387</c:v>
                </c:pt>
                <c:pt idx="19">
                  <c:v>2.2125222028686546</c:v>
                </c:pt>
                <c:pt idx="20">
                  <c:v>2.3200808726451787</c:v>
                </c:pt>
                <c:pt idx="21">
                  <c:v>2.4331890989475884</c:v>
                </c:pt>
                <c:pt idx="22">
                  <c:v>2.5268438537464628</c:v>
                </c:pt>
                <c:pt idx="23">
                  <c:v>2.647064080270761</c:v>
                </c:pt>
                <c:pt idx="24">
                  <c:v>2.7471411455446759</c:v>
                </c:pt>
                <c:pt idx="25">
                  <c:v>2.8475430958818237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1E-4CC7-A960-654E51A8B3BD}"/>
            </c:ext>
          </c:extLst>
        </c:ser>
        <c:ser>
          <c:idx val="4"/>
          <c:order val="4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Simulation!$AP$3:$AP$28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1.0474900917929963</c:v>
                </c:pt>
                <c:pt idx="2">
                  <c:v>1.1107552230600957</c:v>
                </c:pt>
                <c:pt idx="3">
                  <c:v>1.1524707325922747</c:v>
                </c:pt>
                <c:pt idx="4">
                  <c:v>1.2136703617679543</c:v>
                </c:pt>
                <c:pt idx="5">
                  <c:v>1.2709361053080714</c:v>
                </c:pt>
                <c:pt idx="6">
                  <c:v>1.3299133876663607</c:v>
                </c:pt>
                <c:pt idx="7">
                  <c:v>1.3974009953134154</c:v>
                </c:pt>
                <c:pt idx="8">
                  <c:v>1.4648143094414106</c:v>
                </c:pt>
                <c:pt idx="9">
                  <c:v>1.5573477192562659</c:v>
                </c:pt>
                <c:pt idx="10">
                  <c:v>1.6371007158746465</c:v>
                </c:pt>
                <c:pt idx="11">
                  <c:v>1.7144009094290806</c:v>
                </c:pt>
                <c:pt idx="12">
                  <c:v>1.7936366133094495</c:v>
                </c:pt>
                <c:pt idx="13">
                  <c:v>1.8585736769867043</c:v>
                </c:pt>
                <c:pt idx="14">
                  <c:v>1.9245313353232045</c:v>
                </c:pt>
                <c:pt idx="15">
                  <c:v>2.0112408293293544</c:v>
                </c:pt>
                <c:pt idx="16">
                  <c:v>2.1033718276694584</c:v>
                </c:pt>
                <c:pt idx="17">
                  <c:v>2.198055929914954</c:v>
                </c:pt>
                <c:pt idx="18">
                  <c:v>2.3080756583137196</c:v>
                </c:pt>
                <c:pt idx="19">
                  <c:v>2.4261763973472745</c:v>
                </c:pt>
                <c:pt idx="20">
                  <c:v>2.5451113093821949</c:v>
                </c:pt>
                <c:pt idx="21">
                  <c:v>2.6510636023669352</c:v>
                </c:pt>
                <c:pt idx="22">
                  <c:v>2.7570210479309991</c:v>
                </c:pt>
                <c:pt idx="23">
                  <c:v>2.8648220530413857</c:v>
                </c:pt>
                <c:pt idx="24">
                  <c:v>2.9914071637241286</c:v>
                </c:pt>
                <c:pt idx="25">
                  <c:v>3.135045996090196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1E-4CC7-A960-654E51A8B3BD}"/>
            </c:ext>
          </c:extLst>
        </c:ser>
        <c:ser>
          <c:idx val="5"/>
          <c:order val="5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Simulation!$AQ$3:$AQ$28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1.0594867687023724</c:v>
                </c:pt>
                <c:pt idx="2">
                  <c:v>1.1206505331889494</c:v>
                </c:pt>
                <c:pt idx="3">
                  <c:v>1.1783571334016791</c:v>
                </c:pt>
                <c:pt idx="4">
                  <c:v>1.2549494297482171</c:v>
                </c:pt>
                <c:pt idx="5">
                  <c:v>1.3122225255903808</c:v>
                </c:pt>
                <c:pt idx="6">
                  <c:v>1.3566913220342773</c:v>
                </c:pt>
                <c:pt idx="7">
                  <c:v>1.4356837866481593</c:v>
                </c:pt>
                <c:pt idx="8">
                  <c:v>1.5251210788720357</c:v>
                </c:pt>
                <c:pt idx="9">
                  <c:v>1.5823463163250422</c:v>
                </c:pt>
                <c:pt idx="10">
                  <c:v>1.6502771887322483</c:v>
                </c:pt>
                <c:pt idx="11">
                  <c:v>1.7148785583837223</c:v>
                </c:pt>
                <c:pt idx="12">
                  <c:v>1.7658480962726288</c:v>
                </c:pt>
                <c:pt idx="13">
                  <c:v>1.8583408866775963</c:v>
                </c:pt>
                <c:pt idx="14">
                  <c:v>1.9669329703625422</c:v>
                </c:pt>
                <c:pt idx="15">
                  <c:v>2.0352864399087727</c:v>
                </c:pt>
                <c:pt idx="16">
                  <c:v>2.1391177757058757</c:v>
                </c:pt>
                <c:pt idx="17">
                  <c:v>2.234931073781532</c:v>
                </c:pt>
                <c:pt idx="18">
                  <c:v>2.351707062958893</c:v>
                </c:pt>
                <c:pt idx="19">
                  <c:v>2.4689048384224472</c:v>
                </c:pt>
                <c:pt idx="20">
                  <c:v>2.5718580113856966</c:v>
                </c:pt>
                <c:pt idx="21">
                  <c:v>2.6931174751868254</c:v>
                </c:pt>
                <c:pt idx="22">
                  <c:v>2.7827552523095389</c:v>
                </c:pt>
                <c:pt idx="23">
                  <c:v>2.926568321943869</c:v>
                </c:pt>
                <c:pt idx="24">
                  <c:v>3.0523560715402116</c:v>
                </c:pt>
                <c:pt idx="25">
                  <c:v>3.2160179910784255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1E-4CC7-A960-654E51A8B3BD}"/>
            </c:ext>
          </c:extLst>
        </c:ser>
        <c:ser>
          <c:idx val="6"/>
          <c:order val="6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Simulation!$AR$3:$AR$28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1.057321880232287</c:v>
                </c:pt>
                <c:pt idx="2">
                  <c:v>1.1173505263706685</c:v>
                </c:pt>
                <c:pt idx="3">
                  <c:v>1.169094414431864</c:v>
                </c:pt>
                <c:pt idx="4">
                  <c:v>1.246906852855487</c:v>
                </c:pt>
                <c:pt idx="5">
                  <c:v>1.277550733341978</c:v>
                </c:pt>
                <c:pt idx="6">
                  <c:v>1.3529892742740295</c:v>
                </c:pt>
                <c:pt idx="7">
                  <c:v>1.4102682576484185</c:v>
                </c:pt>
                <c:pt idx="8">
                  <c:v>1.4509589979150939</c:v>
                </c:pt>
                <c:pt idx="9">
                  <c:v>1.5329603940598768</c:v>
                </c:pt>
                <c:pt idx="10">
                  <c:v>1.6065927165403082</c:v>
                </c:pt>
                <c:pt idx="11">
                  <c:v>1.6717502085909766</c:v>
                </c:pt>
                <c:pt idx="12">
                  <c:v>1.7548198890061162</c:v>
                </c:pt>
                <c:pt idx="13">
                  <c:v>1.8303466918501812</c:v>
                </c:pt>
                <c:pt idx="14">
                  <c:v>1.9113488880507539</c:v>
                </c:pt>
                <c:pt idx="15">
                  <c:v>2.0158524642744848</c:v>
                </c:pt>
                <c:pt idx="16">
                  <c:v>2.1205760941604326</c:v>
                </c:pt>
                <c:pt idx="17">
                  <c:v>2.2318045873356498</c:v>
                </c:pt>
                <c:pt idx="18">
                  <c:v>2.3018070216934876</c:v>
                </c:pt>
                <c:pt idx="19">
                  <c:v>2.438418932888371</c:v>
                </c:pt>
                <c:pt idx="20">
                  <c:v>2.5349655554784265</c:v>
                </c:pt>
                <c:pt idx="21">
                  <c:v>2.6467416749594039</c:v>
                </c:pt>
                <c:pt idx="22">
                  <c:v>2.7865070654499218</c:v>
                </c:pt>
                <c:pt idx="23">
                  <c:v>2.8909335589034733</c:v>
                </c:pt>
                <c:pt idx="24">
                  <c:v>2.9857680067453556</c:v>
                </c:pt>
                <c:pt idx="25">
                  <c:v>3.1545452497950324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1E-4CC7-A960-654E51A8B3BD}"/>
            </c:ext>
          </c:extLst>
        </c:ser>
        <c:ser>
          <c:idx val="7"/>
          <c:order val="7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Simulation!$AS$3:$AS$28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1.0326231880232317</c:v>
                </c:pt>
                <c:pt idx="2">
                  <c:v>1.0962365584150153</c:v>
                </c:pt>
                <c:pt idx="3">
                  <c:v>1.1492035677717725</c:v>
                </c:pt>
                <c:pt idx="4">
                  <c:v>1.2022670564291718</c:v>
                </c:pt>
                <c:pt idx="5">
                  <c:v>1.2367610982367176</c:v>
                </c:pt>
                <c:pt idx="6">
                  <c:v>1.2929256554627464</c:v>
                </c:pt>
                <c:pt idx="7">
                  <c:v>1.3538197438555424</c:v>
                </c:pt>
                <c:pt idx="8">
                  <c:v>1.4237293600806069</c:v>
                </c:pt>
                <c:pt idx="9">
                  <c:v>1.4770729351853205</c:v>
                </c:pt>
                <c:pt idx="10">
                  <c:v>1.5435252769391805</c:v>
                </c:pt>
                <c:pt idx="11">
                  <c:v>1.6097265744620324</c:v>
                </c:pt>
                <c:pt idx="12">
                  <c:v>1.6760414078798269</c:v>
                </c:pt>
                <c:pt idx="13">
                  <c:v>1.7451245698255251</c:v>
                </c:pt>
                <c:pt idx="14">
                  <c:v>1.8224775389542069</c:v>
                </c:pt>
                <c:pt idx="15">
                  <c:v>1.9116381578699249</c:v>
                </c:pt>
                <c:pt idx="16">
                  <c:v>1.9973173826134938</c:v>
                </c:pt>
                <c:pt idx="17">
                  <c:v>2.1191586887758973</c:v>
                </c:pt>
                <c:pt idx="18">
                  <c:v>2.2190570695818499</c:v>
                </c:pt>
                <c:pt idx="19">
                  <c:v>2.3042294670474064</c:v>
                </c:pt>
                <c:pt idx="20">
                  <c:v>2.4109501714984849</c:v>
                </c:pt>
                <c:pt idx="21">
                  <c:v>2.5395107348094661</c:v>
                </c:pt>
                <c:pt idx="22">
                  <c:v>2.6455166968557835</c:v>
                </c:pt>
                <c:pt idx="23">
                  <c:v>2.7889137163471562</c:v>
                </c:pt>
                <c:pt idx="24">
                  <c:v>2.9093895262996115</c:v>
                </c:pt>
                <c:pt idx="25">
                  <c:v>3.0191827612398878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1E-4CC7-A960-654E51A8B3BD}"/>
            </c:ext>
          </c:extLst>
        </c:ser>
        <c:ser>
          <c:idx val="8"/>
          <c:order val="8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Simulation!$AT$3:$AT$28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1.0580440334671877</c:v>
                </c:pt>
                <c:pt idx="2">
                  <c:v>1.0984218255368221</c:v>
                </c:pt>
                <c:pt idx="3">
                  <c:v>1.1515435607658839</c:v>
                </c:pt>
                <c:pt idx="4">
                  <c:v>1.2031128783080984</c:v>
                </c:pt>
                <c:pt idx="5">
                  <c:v>1.2573610549998753</c:v>
                </c:pt>
                <c:pt idx="6">
                  <c:v>1.3159594450177405</c:v>
                </c:pt>
                <c:pt idx="7">
                  <c:v>1.3764481488587699</c:v>
                </c:pt>
                <c:pt idx="8">
                  <c:v>1.4464457819207603</c:v>
                </c:pt>
                <c:pt idx="9">
                  <c:v>1.4938202878377596</c:v>
                </c:pt>
                <c:pt idx="10">
                  <c:v>1.5739589555534665</c:v>
                </c:pt>
                <c:pt idx="11">
                  <c:v>1.6409646608431383</c:v>
                </c:pt>
                <c:pt idx="12">
                  <c:v>1.6987456291801377</c:v>
                </c:pt>
                <c:pt idx="13">
                  <c:v>1.7814860502446002</c:v>
                </c:pt>
                <c:pt idx="14">
                  <c:v>1.8592794045342491</c:v>
                </c:pt>
                <c:pt idx="15">
                  <c:v>1.9392203046039636</c:v>
                </c:pt>
                <c:pt idx="16">
                  <c:v>2.0278280134953759</c:v>
                </c:pt>
                <c:pt idx="17">
                  <c:v>2.1474577729536399</c:v>
                </c:pt>
                <c:pt idx="18">
                  <c:v>2.251845273877263</c:v>
                </c:pt>
                <c:pt idx="19">
                  <c:v>2.3968720484417982</c:v>
                </c:pt>
                <c:pt idx="20">
                  <c:v>2.5359882131781268</c:v>
                </c:pt>
                <c:pt idx="21">
                  <c:v>2.6552763946475069</c:v>
                </c:pt>
                <c:pt idx="22">
                  <c:v>2.760003170373134</c:v>
                </c:pt>
                <c:pt idx="23">
                  <c:v>2.8837416785927936</c:v>
                </c:pt>
                <c:pt idx="24">
                  <c:v>2.9943272703181427</c:v>
                </c:pt>
                <c:pt idx="25">
                  <c:v>3.0770837787364229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1E-4CC7-A960-654E51A8B3BD}"/>
            </c:ext>
          </c:extLst>
        </c:ser>
        <c:ser>
          <c:idx val="9"/>
          <c:order val="9"/>
          <c:spPr>
            <a:ln w="12700">
              <a:solidFill>
                <a:srgbClr val="865357"/>
              </a:solidFill>
              <a:prstDash val="solid"/>
            </a:ln>
          </c:spPr>
          <c:marker>
            <c:symbol val="none"/>
          </c:marker>
          <c:val>
            <c:numRef>
              <c:f>Simulation!$AU$3:$AU$28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1.0373724414010537</c:v>
                </c:pt>
                <c:pt idx="2">
                  <c:v>1.0928404481578964</c:v>
                </c:pt>
                <c:pt idx="3">
                  <c:v>1.1510587893308151</c:v>
                </c:pt>
                <c:pt idx="4">
                  <c:v>1.2099106545671143</c:v>
                </c:pt>
                <c:pt idx="5">
                  <c:v>1.2671026730594357</c:v>
                </c:pt>
                <c:pt idx="6">
                  <c:v>1.3465522703612169</c:v>
                </c:pt>
                <c:pt idx="7">
                  <c:v>1.3987003436694718</c:v>
                </c:pt>
                <c:pt idx="8">
                  <c:v>1.4582320055035056</c:v>
                </c:pt>
                <c:pt idx="9">
                  <c:v>1.527794433157277</c:v>
                </c:pt>
                <c:pt idx="10">
                  <c:v>1.6110003889998712</c:v>
                </c:pt>
                <c:pt idx="11">
                  <c:v>1.7073738553031683</c:v>
                </c:pt>
                <c:pt idx="12">
                  <c:v>1.7544299984158307</c:v>
                </c:pt>
                <c:pt idx="13">
                  <c:v>1.8399666521705424</c:v>
                </c:pt>
                <c:pt idx="14">
                  <c:v>1.9236344619203076</c:v>
                </c:pt>
                <c:pt idx="15">
                  <c:v>2.0138180758923387</c:v>
                </c:pt>
                <c:pt idx="16">
                  <c:v>2.1440704665763932</c:v>
                </c:pt>
                <c:pt idx="17">
                  <c:v>2.2095798568266147</c:v>
                </c:pt>
                <c:pt idx="18">
                  <c:v>2.3128366634705086</c:v>
                </c:pt>
                <c:pt idx="19">
                  <c:v>2.4454363070223595</c:v>
                </c:pt>
                <c:pt idx="20">
                  <c:v>2.5720188143683598</c:v>
                </c:pt>
                <c:pt idx="21">
                  <c:v>2.70774021749952</c:v>
                </c:pt>
                <c:pt idx="22">
                  <c:v>2.7841604513113523</c:v>
                </c:pt>
                <c:pt idx="23">
                  <c:v>2.918931988105578</c:v>
                </c:pt>
                <c:pt idx="24">
                  <c:v>3.067385342291908</c:v>
                </c:pt>
                <c:pt idx="25">
                  <c:v>3.2457734891783669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E1E-4CC7-A960-654E51A8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169568"/>
        <c:axId val="1"/>
      </c:lineChart>
      <c:catAx>
        <c:axId val="49916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169568"/>
        <c:crosses val="autoZero"/>
        <c:crossBetween val="between"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  View Charts'!$S$15</c:f>
          <c:strCache>
            <c:ptCount val="1"/>
            <c:pt idx="0">
              <c:v>Average Annual Return is between 2.7% and 14.2% (Average: 7.7%)</c:v>
            </c:pt>
          </c:strCache>
        </c:strRef>
      </c:tx>
      <c:layout>
        <c:manualLayout>
          <c:xMode val="edge"/>
          <c:yMode val="edge"/>
          <c:x val="0.15212827654185149"/>
          <c:y val="0.151666232657032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6226511678736"/>
          <c:y val="0.12774398499149003"/>
          <c:w val="0.84411885931591701"/>
          <c:h val="0.660433930029677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Simulation!$B$35:$B$60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1.3248628808798784</c:v>
                </c:pt>
                <c:pt idx="2">
                  <c:v>1.6115871787231857</c:v>
                </c:pt>
                <c:pt idx="3">
                  <c:v>1.6178489538487582</c:v>
                </c:pt>
                <c:pt idx="4">
                  <c:v>1.3852836246466269</c:v>
                </c:pt>
                <c:pt idx="5">
                  <c:v>1.5773802032249176</c:v>
                </c:pt>
                <c:pt idx="6">
                  <c:v>1.8619191463004339</c:v>
                </c:pt>
                <c:pt idx="7">
                  <c:v>2.0850283811911643</c:v>
                </c:pt>
                <c:pt idx="8">
                  <c:v>2.4416230373570516</c:v>
                </c:pt>
                <c:pt idx="9">
                  <c:v>1.6908601195077035</c:v>
                </c:pt>
                <c:pt idx="10">
                  <c:v>1.9017659136928662</c:v>
                </c:pt>
                <c:pt idx="11">
                  <c:v>2.0180808290272805</c:v>
                </c:pt>
                <c:pt idx="12">
                  <c:v>2.2721156508040492</c:v>
                </c:pt>
                <c:pt idx="13">
                  <c:v>2.4558824683156266</c:v>
                </c:pt>
                <c:pt idx="14">
                  <c:v>2.2681450804096546</c:v>
                </c:pt>
                <c:pt idx="15">
                  <c:v>2.162414734517355</c:v>
                </c:pt>
                <c:pt idx="16">
                  <c:v>2.6144475252959496</c:v>
                </c:pt>
                <c:pt idx="17">
                  <c:v>3.0948870196386964</c:v>
                </c:pt>
                <c:pt idx="18">
                  <c:v>4.2102868460041298</c:v>
                </c:pt>
                <c:pt idx="19">
                  <c:v>5.4167052562509141</c:v>
                </c:pt>
                <c:pt idx="20">
                  <c:v>5.8636728774795372</c:v>
                </c:pt>
                <c:pt idx="21">
                  <c:v>5.8205085162964547</c:v>
                </c:pt>
                <c:pt idx="22">
                  <c:v>7.0353151972800436</c:v>
                </c:pt>
                <c:pt idx="23">
                  <c:v>6.0918610704755505</c:v>
                </c:pt>
                <c:pt idx="24">
                  <c:v>7.5866342586281323</c:v>
                </c:pt>
                <c:pt idx="25">
                  <c:v>10.073488969568782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D-4D89-A271-7F1707A980FF}"/>
            </c:ext>
          </c:extLst>
        </c:ser>
        <c:ser>
          <c:idx val="1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Simulation!$C$35:$C$60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0.8956036806106924</c:v>
                </c:pt>
                <c:pt idx="2">
                  <c:v>1.1553614222728457</c:v>
                </c:pt>
                <c:pt idx="3">
                  <c:v>1.3274472758687863</c:v>
                </c:pt>
                <c:pt idx="4">
                  <c:v>1.3931950492540546</c:v>
                </c:pt>
                <c:pt idx="5">
                  <c:v>1.571865251880737</c:v>
                </c:pt>
                <c:pt idx="6">
                  <c:v>2.0461901666233797</c:v>
                </c:pt>
                <c:pt idx="7">
                  <c:v>2.3429912068165599</c:v>
                </c:pt>
                <c:pt idx="8">
                  <c:v>1.8246544541781324</c:v>
                </c:pt>
                <c:pt idx="9">
                  <c:v>1.6564827136771267</c:v>
                </c:pt>
                <c:pt idx="10">
                  <c:v>2.119178365513938</c:v>
                </c:pt>
                <c:pt idx="11">
                  <c:v>2.350269396272322</c:v>
                </c:pt>
                <c:pt idx="12">
                  <c:v>2.1031679314248892</c:v>
                </c:pt>
                <c:pt idx="13">
                  <c:v>1.6573137416722123</c:v>
                </c:pt>
                <c:pt idx="14">
                  <c:v>1.9564663439503782</c:v>
                </c:pt>
                <c:pt idx="15">
                  <c:v>2.4576660788915681</c:v>
                </c:pt>
                <c:pt idx="16">
                  <c:v>2.9532486627927188</c:v>
                </c:pt>
                <c:pt idx="17">
                  <c:v>2.812732543623365</c:v>
                </c:pt>
                <c:pt idx="18">
                  <c:v>3.3621608690794265</c:v>
                </c:pt>
                <c:pt idx="19">
                  <c:v>3.5762567821803302</c:v>
                </c:pt>
                <c:pt idx="20">
                  <c:v>3.2588163450755276</c:v>
                </c:pt>
                <c:pt idx="21">
                  <c:v>3.1832941204009484</c:v>
                </c:pt>
                <c:pt idx="22">
                  <c:v>3.3112711490713806</c:v>
                </c:pt>
                <c:pt idx="23">
                  <c:v>2.9137581064471672</c:v>
                </c:pt>
                <c:pt idx="24">
                  <c:v>4.1390061453148261</c:v>
                </c:pt>
                <c:pt idx="25">
                  <c:v>5.387285333050496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D-4D89-A271-7F1707A980FF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Simulation!$D$35:$D$60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0.89765291225793153</c:v>
                </c:pt>
                <c:pt idx="2">
                  <c:v>0.97878697100329792</c:v>
                </c:pt>
                <c:pt idx="3">
                  <c:v>1.2152822077098426</c:v>
                </c:pt>
                <c:pt idx="4">
                  <c:v>1.1906297104018031</c:v>
                </c:pt>
                <c:pt idx="5">
                  <c:v>1.3737449545897382</c:v>
                </c:pt>
                <c:pt idx="6">
                  <c:v>1.5914668755064056</c:v>
                </c:pt>
                <c:pt idx="7">
                  <c:v>1.9554857126893763</c:v>
                </c:pt>
                <c:pt idx="8">
                  <c:v>2.5178637818060872</c:v>
                </c:pt>
                <c:pt idx="9">
                  <c:v>1.8795907438924699</c:v>
                </c:pt>
                <c:pt idx="10">
                  <c:v>2.3471680450288939</c:v>
                </c:pt>
                <c:pt idx="11">
                  <c:v>3.166209191633155</c:v>
                </c:pt>
                <c:pt idx="12">
                  <c:v>4.0998918910338178</c:v>
                </c:pt>
                <c:pt idx="13">
                  <c:v>4.0385169112604018</c:v>
                </c:pt>
                <c:pt idx="14">
                  <c:v>4.4970470606664108</c:v>
                </c:pt>
                <c:pt idx="15">
                  <c:v>6.1353027278849366</c:v>
                </c:pt>
                <c:pt idx="16">
                  <c:v>8.4978756780026039</c:v>
                </c:pt>
                <c:pt idx="17">
                  <c:v>12.695670030113314</c:v>
                </c:pt>
                <c:pt idx="18">
                  <c:v>16.554059867907718</c:v>
                </c:pt>
                <c:pt idx="19">
                  <c:v>10.558493917143398</c:v>
                </c:pt>
                <c:pt idx="20">
                  <c:v>9.7081114052651252</c:v>
                </c:pt>
                <c:pt idx="21">
                  <c:v>10.147363523364165</c:v>
                </c:pt>
                <c:pt idx="22">
                  <c:v>14.273156245048551</c:v>
                </c:pt>
                <c:pt idx="23">
                  <c:v>17.072901481377848</c:v>
                </c:pt>
                <c:pt idx="24">
                  <c:v>18.121132166887012</c:v>
                </c:pt>
                <c:pt idx="25">
                  <c:v>27.495978792131464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6D-4D89-A271-7F1707A980FF}"/>
            </c:ext>
          </c:extLst>
        </c:ser>
        <c:ser>
          <c:idx val="3"/>
          <c:order val="3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Simulation!$E$35:$E$60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1.0466532642561908</c:v>
                </c:pt>
                <c:pt idx="2">
                  <c:v>1.2627587293486835</c:v>
                </c:pt>
                <c:pt idx="3">
                  <c:v>1.2856226240813273</c:v>
                </c:pt>
                <c:pt idx="4">
                  <c:v>1.3435439074056492</c:v>
                </c:pt>
                <c:pt idx="5">
                  <c:v>1.21796191356409</c:v>
                </c:pt>
                <c:pt idx="6">
                  <c:v>1.4330836824555058</c:v>
                </c:pt>
                <c:pt idx="7">
                  <c:v>1.444909108942978</c:v>
                </c:pt>
                <c:pt idx="8">
                  <c:v>1.4177452674658839</c:v>
                </c:pt>
                <c:pt idx="9">
                  <c:v>1.6278508433670689</c:v>
                </c:pt>
                <c:pt idx="10">
                  <c:v>1.5656034865545811</c:v>
                </c:pt>
                <c:pt idx="11">
                  <c:v>1.3259611197029613</c:v>
                </c:pt>
                <c:pt idx="12">
                  <c:v>1.4150177377843003</c:v>
                </c:pt>
                <c:pt idx="13">
                  <c:v>1.586145491458629</c:v>
                </c:pt>
                <c:pt idx="14">
                  <c:v>1.7956171697471128</c:v>
                </c:pt>
                <c:pt idx="15">
                  <c:v>1.7990286854023647</c:v>
                </c:pt>
                <c:pt idx="16">
                  <c:v>1.8544432545683023</c:v>
                </c:pt>
                <c:pt idx="17">
                  <c:v>1.9420669159958643</c:v>
                </c:pt>
                <c:pt idx="18">
                  <c:v>1.848794209968712</c:v>
                </c:pt>
                <c:pt idx="19">
                  <c:v>1.8540586236043315</c:v>
                </c:pt>
                <c:pt idx="20">
                  <c:v>1.643038241136531</c:v>
                </c:pt>
                <c:pt idx="21">
                  <c:v>2.1212444016896841</c:v>
                </c:pt>
                <c:pt idx="22">
                  <c:v>2.0751664649704695</c:v>
                </c:pt>
                <c:pt idx="23">
                  <c:v>2.0596194287404774</c:v>
                </c:pt>
                <c:pt idx="24">
                  <c:v>2.3777277928112799</c:v>
                </c:pt>
                <c:pt idx="25">
                  <c:v>2.053472745425573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6D-4D89-A271-7F1707A980FF}"/>
            </c:ext>
          </c:extLst>
        </c:ser>
        <c:ser>
          <c:idx val="4"/>
          <c:order val="4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Simulation!$F$35:$F$60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1.0622305744501035</c:v>
                </c:pt>
                <c:pt idx="2">
                  <c:v>1.113159597682013</c:v>
                </c:pt>
                <c:pt idx="3">
                  <c:v>1.1360211593217593</c:v>
                </c:pt>
                <c:pt idx="4">
                  <c:v>1.0410522081439266</c:v>
                </c:pt>
                <c:pt idx="5">
                  <c:v>1.1974418905252957</c:v>
                </c:pt>
                <c:pt idx="6">
                  <c:v>1.0590379690789105</c:v>
                </c:pt>
                <c:pt idx="7">
                  <c:v>1.1684803521718952</c:v>
                </c:pt>
                <c:pt idx="8">
                  <c:v>1.1395646819018543</c:v>
                </c:pt>
                <c:pt idx="9">
                  <c:v>1.3500366205141756</c:v>
                </c:pt>
                <c:pt idx="10">
                  <c:v>1.0922515026693205</c:v>
                </c:pt>
                <c:pt idx="11">
                  <c:v>1.1016765751498721</c:v>
                </c:pt>
                <c:pt idx="12">
                  <c:v>1.0035824617728348</c:v>
                </c:pt>
                <c:pt idx="13">
                  <c:v>1.0243940795647466</c:v>
                </c:pt>
                <c:pt idx="14">
                  <c:v>1.1286503565229173</c:v>
                </c:pt>
                <c:pt idx="15">
                  <c:v>1.0997131329544616</c:v>
                </c:pt>
                <c:pt idx="16">
                  <c:v>1.2545254891231568</c:v>
                </c:pt>
                <c:pt idx="17">
                  <c:v>1.2473703677501453</c:v>
                </c:pt>
                <c:pt idx="18">
                  <c:v>1.41293801131231</c:v>
                </c:pt>
                <c:pt idx="19">
                  <c:v>1.6132058653096479</c:v>
                </c:pt>
                <c:pt idx="20">
                  <c:v>1.805878702184565</c:v>
                </c:pt>
                <c:pt idx="21">
                  <c:v>1.8385661238143742</c:v>
                </c:pt>
                <c:pt idx="22">
                  <c:v>1.7276090464786029</c:v>
                </c:pt>
                <c:pt idx="23">
                  <c:v>1.8080830009564315</c:v>
                </c:pt>
                <c:pt idx="24">
                  <c:v>1.8248174674928546</c:v>
                </c:pt>
                <c:pt idx="25">
                  <c:v>1.9458040057548125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6D-4D89-A271-7F1707A980FF}"/>
            </c:ext>
          </c:extLst>
        </c:ser>
        <c:ser>
          <c:idx val="5"/>
          <c:order val="5"/>
          <c:spPr>
            <a:ln w="12700">
              <a:solidFill>
                <a:srgbClr val="FEA746"/>
              </a:solidFill>
              <a:prstDash val="solid"/>
            </a:ln>
          </c:spPr>
          <c:marker>
            <c:symbol val="none"/>
          </c:marker>
          <c:val>
            <c:numRef>
              <c:f>Simulation!$G$35:$G$60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0.98673853282182122</c:v>
                </c:pt>
                <c:pt idx="2">
                  <c:v>1.2046192378055043</c:v>
                </c:pt>
                <c:pt idx="3">
                  <c:v>1.5006791099925065</c:v>
                </c:pt>
                <c:pt idx="4">
                  <c:v>1.7598193517824847</c:v>
                </c:pt>
                <c:pt idx="5">
                  <c:v>1.8850027646412888</c:v>
                </c:pt>
                <c:pt idx="6">
                  <c:v>2.0872169808381074</c:v>
                </c:pt>
                <c:pt idx="7">
                  <c:v>2.7183464747490693</c:v>
                </c:pt>
                <c:pt idx="8">
                  <c:v>3.0171766479390261</c:v>
                </c:pt>
                <c:pt idx="9">
                  <c:v>3.0507327159868445</c:v>
                </c:pt>
                <c:pt idx="10">
                  <c:v>3.0111919994084606</c:v>
                </c:pt>
                <c:pt idx="11">
                  <c:v>3.5595991370323574</c:v>
                </c:pt>
                <c:pt idx="12">
                  <c:v>3.6314002493844177</c:v>
                </c:pt>
                <c:pt idx="13">
                  <c:v>4.2671888864492189</c:v>
                </c:pt>
                <c:pt idx="14">
                  <c:v>5.1895371573376545</c:v>
                </c:pt>
                <c:pt idx="15">
                  <c:v>5.2512452948884816</c:v>
                </c:pt>
                <c:pt idx="16">
                  <c:v>5.6935124419264165</c:v>
                </c:pt>
                <c:pt idx="17">
                  <c:v>5.9407816222391041</c:v>
                </c:pt>
                <c:pt idx="18">
                  <c:v>5.9503986278522305</c:v>
                </c:pt>
                <c:pt idx="19">
                  <c:v>6.789474902739479</c:v>
                </c:pt>
                <c:pt idx="20">
                  <c:v>7.3011374069295405</c:v>
                </c:pt>
                <c:pt idx="21">
                  <c:v>7.8835261471543987</c:v>
                </c:pt>
                <c:pt idx="22">
                  <c:v>7.8217806349619039</c:v>
                </c:pt>
                <c:pt idx="23">
                  <c:v>8.4995108778013915</c:v>
                </c:pt>
                <c:pt idx="24">
                  <c:v>8.5278791949412227</c:v>
                </c:pt>
                <c:pt idx="25">
                  <c:v>9.1849266876461257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6D-4D89-A271-7F1707A980FF}"/>
            </c:ext>
          </c:extLst>
        </c:ser>
        <c:ser>
          <c:idx val="6"/>
          <c:order val="6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Simulation!$H$35:$H$60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1.174421395479071</c:v>
                </c:pt>
                <c:pt idx="2">
                  <c:v>1.1818622247669737</c:v>
                </c:pt>
                <c:pt idx="3">
                  <c:v>1.2883381080945413</c:v>
                </c:pt>
                <c:pt idx="4">
                  <c:v>1.5688680428643567</c:v>
                </c:pt>
                <c:pt idx="5">
                  <c:v>1.3713303705215074</c:v>
                </c:pt>
                <c:pt idx="6">
                  <c:v>1.8215449657556793</c:v>
                </c:pt>
                <c:pt idx="7">
                  <c:v>1.5187402486547001</c:v>
                </c:pt>
                <c:pt idx="8">
                  <c:v>1.7448343037025611</c:v>
                </c:pt>
                <c:pt idx="9">
                  <c:v>1.9929109629274886</c:v>
                </c:pt>
                <c:pt idx="10">
                  <c:v>2.4901546176132667</c:v>
                </c:pt>
                <c:pt idx="11">
                  <c:v>2.9280674317761122</c:v>
                </c:pt>
                <c:pt idx="12">
                  <c:v>3.2320325152299247</c:v>
                </c:pt>
                <c:pt idx="13">
                  <c:v>4.4758226376611017</c:v>
                </c:pt>
                <c:pt idx="14">
                  <c:v>3.8618370706078058</c:v>
                </c:pt>
                <c:pt idx="15">
                  <c:v>3.9223348953909536</c:v>
                </c:pt>
                <c:pt idx="16">
                  <c:v>5.9583823473299109</c:v>
                </c:pt>
                <c:pt idx="17">
                  <c:v>7.479766183767552</c:v>
                </c:pt>
                <c:pt idx="18">
                  <c:v>9.3532240131688944</c:v>
                </c:pt>
                <c:pt idx="19">
                  <c:v>13.470721109303051</c:v>
                </c:pt>
                <c:pt idx="20">
                  <c:v>15.599502181405473</c:v>
                </c:pt>
                <c:pt idx="21">
                  <c:v>19.88944838298805</c:v>
                </c:pt>
                <c:pt idx="22">
                  <c:v>15.11752076475009</c:v>
                </c:pt>
                <c:pt idx="23">
                  <c:v>16.502441903453153</c:v>
                </c:pt>
                <c:pt idx="24">
                  <c:v>17.882926412115633</c:v>
                </c:pt>
                <c:pt idx="25">
                  <c:v>27.211489437628746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6D-4D89-A271-7F1707A980FF}"/>
            </c:ext>
          </c:extLst>
        </c:ser>
        <c:ser>
          <c:idx val="7"/>
          <c:order val="7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Simulation!$I$35:$I$60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1.2065932470606848</c:v>
                </c:pt>
                <c:pt idx="2">
                  <c:v>1.388008939124052</c:v>
                </c:pt>
                <c:pt idx="3">
                  <c:v>1.2315437866086989</c:v>
                </c:pt>
                <c:pt idx="4">
                  <c:v>1.3807502897905397</c:v>
                </c:pt>
                <c:pt idx="5">
                  <c:v>1.4324172309369838</c:v>
                </c:pt>
                <c:pt idx="6">
                  <c:v>1.4071708625362456</c:v>
                </c:pt>
                <c:pt idx="7">
                  <c:v>1.6059113394685993</c:v>
                </c:pt>
                <c:pt idx="8">
                  <c:v>1.6308868799595559</c:v>
                </c:pt>
                <c:pt idx="9">
                  <c:v>1.3941031454447366</c:v>
                </c:pt>
                <c:pt idx="10">
                  <c:v>1.3454529124135828</c:v>
                </c:pt>
                <c:pt idx="11">
                  <c:v>1.4512482299574305</c:v>
                </c:pt>
                <c:pt idx="12">
                  <c:v>1.6895154913831043</c:v>
                </c:pt>
                <c:pt idx="13">
                  <c:v>1.5413324645984625</c:v>
                </c:pt>
                <c:pt idx="14">
                  <c:v>1.6398170475035829</c:v>
                </c:pt>
                <c:pt idx="15">
                  <c:v>1.8629855455991449</c:v>
                </c:pt>
                <c:pt idx="16">
                  <c:v>2.2474111587807606</c:v>
                </c:pt>
                <c:pt idx="17">
                  <c:v>2.5189884930887247</c:v>
                </c:pt>
                <c:pt idx="18">
                  <c:v>2.2629557640522706</c:v>
                </c:pt>
                <c:pt idx="19">
                  <c:v>2.1775551193263958</c:v>
                </c:pt>
                <c:pt idx="20">
                  <c:v>2.1767951181525351</c:v>
                </c:pt>
                <c:pt idx="21">
                  <c:v>2.1790164591636643</c:v>
                </c:pt>
                <c:pt idx="22">
                  <c:v>1.9262420756822554</c:v>
                </c:pt>
                <c:pt idx="23">
                  <c:v>2.2273384006805714</c:v>
                </c:pt>
                <c:pt idx="24">
                  <c:v>2.0512515245037157</c:v>
                </c:pt>
                <c:pt idx="25">
                  <c:v>2.3910862460911755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6D-4D89-A271-7F1707A980FF}"/>
            </c:ext>
          </c:extLst>
        </c:ser>
        <c:ser>
          <c:idx val="8"/>
          <c:order val="8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Simulation!$J$35:$J$60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0.99761227206098968</c:v>
                </c:pt>
                <c:pt idx="2">
                  <c:v>1.0607004231301391</c:v>
                </c:pt>
                <c:pt idx="3">
                  <c:v>1.1205329199035075</c:v>
                </c:pt>
                <c:pt idx="4">
                  <c:v>1.1609729391448405</c:v>
                </c:pt>
                <c:pt idx="5">
                  <c:v>1.1594038019833648</c:v>
                </c:pt>
                <c:pt idx="6">
                  <c:v>1.0895043748986737</c:v>
                </c:pt>
                <c:pt idx="7">
                  <c:v>1.439996372152349</c:v>
                </c:pt>
                <c:pt idx="8">
                  <c:v>1.579334496997856</c:v>
                </c:pt>
                <c:pt idx="9">
                  <c:v>1.6051183344468103</c:v>
                </c:pt>
                <c:pt idx="10">
                  <c:v>1.3415804620326495</c:v>
                </c:pt>
                <c:pt idx="11">
                  <c:v>1.3141978141557646</c:v>
                </c:pt>
                <c:pt idx="12">
                  <c:v>1.2520450697795797</c:v>
                </c:pt>
                <c:pt idx="13">
                  <c:v>1.2981252807338901</c:v>
                </c:pt>
                <c:pt idx="14">
                  <c:v>1.4317863874800141</c:v>
                </c:pt>
                <c:pt idx="15">
                  <c:v>1.526286902878244</c:v>
                </c:pt>
                <c:pt idx="16">
                  <c:v>1.4149165632495389</c:v>
                </c:pt>
                <c:pt idx="17">
                  <c:v>1.5551887782636433</c:v>
                </c:pt>
                <c:pt idx="18">
                  <c:v>1.669440631960555</c:v>
                </c:pt>
                <c:pt idx="19">
                  <c:v>1.7897488013644893</c:v>
                </c:pt>
                <c:pt idx="20">
                  <c:v>2.3454723392326189</c:v>
                </c:pt>
                <c:pt idx="21">
                  <c:v>2.8534432122172904</c:v>
                </c:pt>
                <c:pt idx="22">
                  <c:v>3.6642029790590476</c:v>
                </c:pt>
                <c:pt idx="23">
                  <c:v>4.0050848305384577</c:v>
                </c:pt>
                <c:pt idx="24">
                  <c:v>4.1282625851329176</c:v>
                </c:pt>
                <c:pt idx="25">
                  <c:v>3.5069118543025781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36D-4D89-A271-7F1707A980FF}"/>
            </c:ext>
          </c:extLst>
        </c:ser>
        <c:ser>
          <c:idx val="9"/>
          <c:order val="9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Simulation!$K$35:$K$60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1.0162596110085809</c:v>
                </c:pt>
                <c:pt idx="2">
                  <c:v>0.97242585577104446</c:v>
                </c:pt>
                <c:pt idx="3">
                  <c:v>1.0591237057566527</c:v>
                </c:pt>
                <c:pt idx="4">
                  <c:v>1.189502666613431</c:v>
                </c:pt>
                <c:pt idx="5">
                  <c:v>1.2030881247278888</c:v>
                </c:pt>
                <c:pt idx="6">
                  <c:v>1.5380601320210134</c:v>
                </c:pt>
                <c:pt idx="7">
                  <c:v>1.4715622029851274</c:v>
                </c:pt>
                <c:pt idx="8">
                  <c:v>1.4523628547644398</c:v>
                </c:pt>
                <c:pt idx="9">
                  <c:v>1.8031815883432467</c:v>
                </c:pt>
                <c:pt idx="10">
                  <c:v>2.1325970207153269</c:v>
                </c:pt>
                <c:pt idx="11">
                  <c:v>2.1082777871458616</c:v>
                </c:pt>
                <c:pt idx="12">
                  <c:v>2.341156407274239</c:v>
                </c:pt>
                <c:pt idx="13">
                  <c:v>2.58197076039799</c:v>
                </c:pt>
                <c:pt idx="14">
                  <c:v>3.0338124726300464</c:v>
                </c:pt>
                <c:pt idx="15">
                  <c:v>3.0830449388576864</c:v>
                </c:pt>
                <c:pt idx="16">
                  <c:v>3.4996774350554958</c:v>
                </c:pt>
                <c:pt idx="17">
                  <c:v>4.2033801390809096</c:v>
                </c:pt>
                <c:pt idx="18">
                  <c:v>4.0326892134608396</c:v>
                </c:pt>
                <c:pt idx="19">
                  <c:v>4.0361679272830191</c:v>
                </c:pt>
                <c:pt idx="20">
                  <c:v>4.3342897644159759</c:v>
                </c:pt>
                <c:pt idx="21">
                  <c:v>4.2718390097038332</c:v>
                </c:pt>
                <c:pt idx="22">
                  <c:v>3.846207558429823</c:v>
                </c:pt>
                <c:pt idx="23">
                  <c:v>4.5030641621622092</c:v>
                </c:pt>
                <c:pt idx="24">
                  <c:v>5.4280784498305676</c:v>
                </c:pt>
                <c:pt idx="25">
                  <c:v>7.4864418219166602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36D-4D89-A271-7F1707A980FF}"/>
            </c:ext>
          </c:extLst>
        </c:ser>
        <c:ser>
          <c:idx val="10"/>
          <c:order val="1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Simulation!$L$35:$L$60</c:f>
              <c:numCache>
                <c:formatCode>_(* #,##0.00_);_(* \(#,##0.00\);_(* "-"??_);_(@_)</c:formatCode>
                <c:ptCount val="26"/>
                <c:pt idx="0">
                  <c:v>1</c:v>
                </c:pt>
                <c:pt idx="1">
                  <c:v>1.0608628370885942</c:v>
                </c:pt>
                <c:pt idx="2">
                  <c:v>1.192927057962774</c:v>
                </c:pt>
                <c:pt idx="3">
                  <c:v>1.278243985118638</c:v>
                </c:pt>
                <c:pt idx="4">
                  <c:v>1.3413617790047714</c:v>
                </c:pt>
                <c:pt idx="5">
                  <c:v>1.3989636506595811</c:v>
                </c:pt>
                <c:pt idx="6">
                  <c:v>1.5935195156014355</c:v>
                </c:pt>
                <c:pt idx="7">
                  <c:v>1.7751451399821818</c:v>
                </c:pt>
                <c:pt idx="8">
                  <c:v>1.8766046406072452</c:v>
                </c:pt>
                <c:pt idx="9">
                  <c:v>1.8050867788107674</c:v>
                </c:pt>
                <c:pt idx="10">
                  <c:v>1.9346944325642887</c:v>
                </c:pt>
                <c:pt idx="11">
                  <c:v>2.1323587511853122</c:v>
                </c:pt>
                <c:pt idx="12">
                  <c:v>2.303992540587116</c:v>
                </c:pt>
                <c:pt idx="13">
                  <c:v>2.492669272211228</c:v>
                </c:pt>
                <c:pt idx="14">
                  <c:v>2.6802716146855579</c:v>
                </c:pt>
                <c:pt idx="15">
                  <c:v>2.9300022937265195</c:v>
                </c:pt>
                <c:pt idx="16">
                  <c:v>3.598844055612485</c:v>
                </c:pt>
                <c:pt idx="17">
                  <c:v>4.3490832093561327</c:v>
                </c:pt>
                <c:pt idx="18">
                  <c:v>5.065694805476709</c:v>
                </c:pt>
                <c:pt idx="19">
                  <c:v>5.1282388304505053</c:v>
                </c:pt>
                <c:pt idx="20">
                  <c:v>5.4036714381277431</c:v>
                </c:pt>
                <c:pt idx="21">
                  <c:v>6.0188249896792865</c:v>
                </c:pt>
                <c:pt idx="22">
                  <c:v>6.0798472115732167</c:v>
                </c:pt>
                <c:pt idx="23">
                  <c:v>6.5683663262633258</c:v>
                </c:pt>
                <c:pt idx="24">
                  <c:v>7.2067715997658155</c:v>
                </c:pt>
                <c:pt idx="25">
                  <c:v>9.6736885893516398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36D-4D89-A271-7F1707A98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170552"/>
        <c:axId val="1"/>
      </c:lineChart>
      <c:catAx>
        <c:axId val="49917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9170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8</xdr:col>
      <xdr:colOff>647700</xdr:colOff>
      <xdr:row>26</xdr:row>
      <xdr:rowOff>0</xdr:rowOff>
    </xdr:to>
    <xdr:graphicFrame macro="">
      <xdr:nvGraphicFramePr>
        <xdr:cNvPr id="9313" name="Chart 1">
          <a:extLst>
            <a:ext uri="{FF2B5EF4-FFF2-40B4-BE49-F238E27FC236}">
              <a16:creationId xmlns:a16="http://schemas.microsoft.com/office/drawing/2014/main" id="{00000000-0008-0000-0200-00006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647700</xdr:colOff>
      <xdr:row>3</xdr:row>
      <xdr:rowOff>9525</xdr:rowOff>
    </xdr:from>
    <xdr:to>
      <xdr:col>17</xdr:col>
      <xdr:colOff>9525</xdr:colOff>
      <xdr:row>26</xdr:row>
      <xdr:rowOff>0</xdr:rowOff>
    </xdr:to>
    <xdr:graphicFrame macro="">
      <xdr:nvGraphicFramePr>
        <xdr:cNvPr id="9314" name="Chart 2">
          <a:extLst>
            <a:ext uri="{FF2B5EF4-FFF2-40B4-BE49-F238E27FC236}">
              <a16:creationId xmlns:a16="http://schemas.microsoft.com/office/drawing/2014/main" id="{00000000-0008-0000-0200-00006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666750</xdr:colOff>
      <xdr:row>49</xdr:row>
      <xdr:rowOff>9525</xdr:rowOff>
    </xdr:to>
    <xdr:graphicFrame macro="">
      <xdr:nvGraphicFramePr>
        <xdr:cNvPr id="9315" name="Chart 3">
          <a:extLst>
            <a:ext uri="{FF2B5EF4-FFF2-40B4-BE49-F238E27FC236}">
              <a16:creationId xmlns:a16="http://schemas.microsoft.com/office/drawing/2014/main" id="{00000000-0008-0000-0200-00006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657225</xdr:colOff>
      <xdr:row>26</xdr:row>
      <xdr:rowOff>152400</xdr:rowOff>
    </xdr:from>
    <xdr:to>
      <xdr:col>17</xdr:col>
      <xdr:colOff>19050</xdr:colOff>
      <xdr:row>49</xdr:row>
      <xdr:rowOff>19050</xdr:rowOff>
    </xdr:to>
    <xdr:graphicFrame macro="">
      <xdr:nvGraphicFramePr>
        <xdr:cNvPr id="9316" name="Chart 4">
          <a:extLst>
            <a:ext uri="{FF2B5EF4-FFF2-40B4-BE49-F238E27FC236}">
              <a16:creationId xmlns:a16="http://schemas.microsoft.com/office/drawing/2014/main" id="{00000000-0008-0000-0200-000064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71438</xdr:colOff>
      <xdr:row>22</xdr:row>
      <xdr:rowOff>69056</xdr:rowOff>
    </xdr:from>
    <xdr:to>
      <xdr:col>12</xdr:col>
      <xdr:colOff>290513</xdr:colOff>
      <xdr:row>38</xdr:row>
      <xdr:rowOff>92869</xdr:rowOff>
    </xdr:to>
    <xdr:graphicFrame macro="">
      <xdr:nvGraphicFramePr>
        <xdr:cNvPr id="9317" name="Chart 6">
          <a:extLst>
            <a:ext uri="{FF2B5EF4-FFF2-40B4-BE49-F238E27FC236}">
              <a16:creationId xmlns:a16="http://schemas.microsoft.com/office/drawing/2014/main" id="{00000000-0008-0000-0200-000065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isk%20vs%20Return\return%20distrib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0.05</v>
          </cell>
        </row>
        <row r="2">
          <cell r="B2">
            <v>0.06</v>
          </cell>
        </row>
        <row r="4">
          <cell r="B4">
            <v>0.2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36"/>
  <sheetViews>
    <sheetView tabSelected="1" workbookViewId="0">
      <selection activeCell="E5" sqref="E5"/>
    </sheetView>
  </sheetViews>
  <sheetFormatPr defaultRowHeight="15.75" x14ac:dyDescent="0.25"/>
  <cols>
    <col min="1" max="1" width="3.625" style="5" customWidth="1"/>
    <col min="2" max="2" width="9" style="5"/>
    <col min="3" max="7" width="10.625" style="5" customWidth="1"/>
    <col min="8" max="8" width="17.75" style="5" customWidth="1"/>
    <col min="9" max="9" width="3.625" style="5" customWidth="1"/>
    <col min="10" max="16384" width="9" style="5"/>
  </cols>
  <sheetData>
    <row r="1" spans="1:1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23"/>
    </row>
    <row r="2" spans="1:11" s="24" customFormat="1" ht="18.75" x14ac:dyDescent="0.3">
      <c r="A2" s="44"/>
      <c r="B2" s="164" t="s">
        <v>113</v>
      </c>
      <c r="C2" s="165"/>
      <c r="D2" s="165"/>
      <c r="E2" s="165"/>
      <c r="F2" s="165"/>
      <c r="G2" s="165"/>
      <c r="H2" s="166"/>
      <c r="I2" s="44"/>
      <c r="J2" s="44"/>
      <c r="K2" s="52"/>
    </row>
    <row r="3" spans="1:11" s="24" customFormat="1" ht="18.75" x14ac:dyDescent="0.3">
      <c r="A3" s="44"/>
      <c r="B3" s="167" t="s">
        <v>62</v>
      </c>
      <c r="C3" s="168"/>
      <c r="D3" s="168"/>
      <c r="E3" s="168"/>
      <c r="F3" s="168"/>
      <c r="G3" s="168"/>
      <c r="H3" s="169"/>
      <c r="I3" s="44"/>
      <c r="J3" s="44"/>
      <c r="K3" s="52"/>
    </row>
    <row r="4" spans="1:11" x14ac:dyDescent="0.25">
      <c r="A4" s="46"/>
      <c r="B4" s="46"/>
      <c r="C4" s="46"/>
      <c r="D4" s="46"/>
      <c r="E4" s="97">
        <v>43518</v>
      </c>
      <c r="F4" s="46"/>
      <c r="G4" s="46"/>
      <c r="H4" s="46"/>
      <c r="I4" s="46"/>
      <c r="J4" s="46"/>
      <c r="K4" s="23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23"/>
    </row>
    <row r="6" spans="1:11" x14ac:dyDescent="0.25">
      <c r="A6" s="46"/>
      <c r="B6" s="51" t="s">
        <v>63</v>
      </c>
      <c r="C6" s="46"/>
      <c r="D6" s="46"/>
      <c r="E6" s="46"/>
      <c r="F6" s="46"/>
      <c r="G6" s="46"/>
      <c r="H6" s="46"/>
      <c r="I6" s="46"/>
      <c r="J6" s="46"/>
      <c r="K6" s="23"/>
    </row>
    <row r="7" spans="1:11" x14ac:dyDescent="0.25">
      <c r="A7" s="46"/>
      <c r="B7" s="41" t="s">
        <v>14</v>
      </c>
      <c r="C7" s="42"/>
      <c r="D7" s="42"/>
      <c r="E7" s="42"/>
      <c r="F7" s="42"/>
      <c r="G7" s="42"/>
      <c r="H7" s="43"/>
      <c r="I7" s="46"/>
      <c r="J7" s="46"/>
      <c r="K7" s="23"/>
    </row>
    <row r="8" spans="1:11" x14ac:dyDescent="0.25">
      <c r="A8" s="46"/>
      <c r="B8" s="45" t="s">
        <v>15</v>
      </c>
      <c r="C8" s="46"/>
      <c r="D8" s="46"/>
      <c r="E8" s="46"/>
      <c r="F8" s="46"/>
      <c r="G8" s="46"/>
      <c r="H8" s="47"/>
      <c r="I8" s="46"/>
      <c r="J8" s="46"/>
      <c r="K8" s="23"/>
    </row>
    <row r="9" spans="1:11" x14ac:dyDescent="0.25">
      <c r="A9" s="46"/>
      <c r="B9" s="45" t="s">
        <v>16</v>
      </c>
      <c r="C9" s="46"/>
      <c r="D9" s="46"/>
      <c r="E9" s="46"/>
      <c r="F9" s="46"/>
      <c r="G9" s="46"/>
      <c r="H9" s="47"/>
      <c r="I9" s="46"/>
      <c r="J9" s="46"/>
      <c r="K9" s="23"/>
    </row>
    <row r="10" spans="1:11" x14ac:dyDescent="0.25">
      <c r="A10" s="46"/>
      <c r="B10" s="45" t="s">
        <v>64</v>
      </c>
      <c r="C10" s="46"/>
      <c r="D10" s="46"/>
      <c r="E10" s="46"/>
      <c r="F10" s="46"/>
      <c r="G10" s="46"/>
      <c r="H10" s="47"/>
      <c r="I10" s="46"/>
      <c r="J10" s="46"/>
      <c r="K10" s="23"/>
    </row>
    <row r="11" spans="1:11" x14ac:dyDescent="0.25">
      <c r="A11" s="46"/>
      <c r="B11" s="48" t="s">
        <v>91</v>
      </c>
      <c r="C11" s="49"/>
      <c r="D11" s="49"/>
      <c r="E11" s="49"/>
      <c r="F11" s="49"/>
      <c r="G11" s="49"/>
      <c r="H11" s="50"/>
      <c r="I11" s="46"/>
      <c r="J11" s="46"/>
      <c r="K11" s="23"/>
    </row>
    <row r="12" spans="1:1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23"/>
    </row>
    <row r="13" spans="1:11" x14ac:dyDescent="0.25">
      <c r="A13" s="46"/>
      <c r="B13" s="51" t="s">
        <v>65</v>
      </c>
      <c r="C13" s="46"/>
      <c r="D13" s="46"/>
      <c r="E13" s="46"/>
      <c r="F13" s="46"/>
      <c r="G13" s="46"/>
      <c r="H13" s="46"/>
      <c r="I13" s="46"/>
      <c r="J13" s="46"/>
      <c r="K13" s="23"/>
    </row>
    <row r="14" spans="1:11" x14ac:dyDescent="0.25">
      <c r="A14" s="46"/>
      <c r="B14" s="41" t="s">
        <v>92</v>
      </c>
      <c r="C14" s="42"/>
      <c r="D14" s="42"/>
      <c r="E14" s="42"/>
      <c r="F14" s="42"/>
      <c r="G14" s="42"/>
      <c r="H14" s="43"/>
      <c r="I14" s="46"/>
      <c r="J14" s="46"/>
      <c r="K14" s="23"/>
    </row>
    <row r="15" spans="1:11" x14ac:dyDescent="0.25">
      <c r="A15" s="46"/>
      <c r="B15" s="45" t="s">
        <v>94</v>
      </c>
      <c r="C15" s="46"/>
      <c r="D15" s="46"/>
      <c r="E15" s="46"/>
      <c r="F15" s="46"/>
      <c r="G15" s="46"/>
      <c r="H15" s="47"/>
      <c r="I15" s="46"/>
      <c r="J15" s="46"/>
      <c r="K15" s="23"/>
    </row>
    <row r="16" spans="1:11" x14ac:dyDescent="0.25">
      <c r="A16" s="46"/>
      <c r="B16" s="45" t="s">
        <v>93</v>
      </c>
      <c r="C16" s="46"/>
      <c r="D16" s="46"/>
      <c r="E16" s="46"/>
      <c r="F16" s="46"/>
      <c r="G16" s="46"/>
      <c r="H16" s="47"/>
      <c r="I16" s="46"/>
      <c r="J16" s="46"/>
      <c r="K16" s="23"/>
    </row>
    <row r="17" spans="1:11" x14ac:dyDescent="0.25">
      <c r="A17" s="46"/>
      <c r="B17" s="45"/>
      <c r="C17" s="46"/>
      <c r="D17" s="46"/>
      <c r="E17" s="46"/>
      <c r="F17" s="46"/>
      <c r="G17" s="46"/>
      <c r="H17" s="47"/>
      <c r="I17" s="46"/>
      <c r="J17" s="46"/>
      <c r="K17" s="23"/>
    </row>
    <row r="18" spans="1:11" x14ac:dyDescent="0.25">
      <c r="A18" s="46"/>
      <c r="B18" s="45" t="s">
        <v>95</v>
      </c>
      <c r="C18" s="46"/>
      <c r="D18" s="46"/>
      <c r="E18" s="46"/>
      <c r="F18" s="46"/>
      <c r="G18" s="46"/>
      <c r="H18" s="47"/>
      <c r="I18" s="46"/>
      <c r="J18" s="46"/>
      <c r="K18" s="23"/>
    </row>
    <row r="19" spans="1:11" x14ac:dyDescent="0.25">
      <c r="A19" s="46"/>
      <c r="B19" s="45" t="s">
        <v>96</v>
      </c>
      <c r="C19" s="46"/>
      <c r="D19" s="46"/>
      <c r="E19" s="46"/>
      <c r="F19" s="46"/>
      <c r="G19" s="46"/>
      <c r="H19" s="47"/>
      <c r="I19" s="46"/>
      <c r="J19" s="46"/>
      <c r="K19" s="23"/>
    </row>
    <row r="20" spans="1:11" x14ac:dyDescent="0.25">
      <c r="A20" s="46"/>
      <c r="B20" s="48" t="s">
        <v>97</v>
      </c>
      <c r="C20" s="49"/>
      <c r="D20" s="49"/>
      <c r="E20" s="49"/>
      <c r="F20" s="49"/>
      <c r="G20" s="49"/>
      <c r="H20" s="50"/>
      <c r="I20" s="46"/>
      <c r="J20" s="46"/>
      <c r="K20" s="23"/>
    </row>
    <row r="21" spans="1:1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23"/>
    </row>
    <row r="22" spans="1:11" x14ac:dyDescent="0.25">
      <c r="A22" s="46"/>
      <c r="B22" s="53" t="s">
        <v>43</v>
      </c>
      <c r="C22" s="54"/>
      <c r="D22" s="54"/>
      <c r="E22" s="54"/>
      <c r="F22" s="54"/>
      <c r="G22" s="54"/>
      <c r="H22" s="54"/>
      <c r="I22"/>
      <c r="J22" s="46"/>
      <c r="K22" s="23"/>
    </row>
    <row r="23" spans="1:11" x14ac:dyDescent="0.25">
      <c r="A23" s="46"/>
      <c r="B23" s="55" t="s">
        <v>86</v>
      </c>
      <c r="C23" s="56"/>
      <c r="D23" s="56"/>
      <c r="E23" s="56"/>
      <c r="F23" s="56"/>
      <c r="G23" s="56"/>
      <c r="H23" s="57"/>
      <c r="I23"/>
      <c r="J23" s="46"/>
      <c r="K23" s="23"/>
    </row>
    <row r="24" spans="1:11" x14ac:dyDescent="0.25">
      <c r="A24" s="46"/>
      <c r="B24" s="58" t="s">
        <v>87</v>
      </c>
      <c r="C24" s="59"/>
      <c r="D24" s="59"/>
      <c r="E24" s="59"/>
      <c r="F24" s="59"/>
      <c r="G24" s="59"/>
      <c r="H24" s="60"/>
      <c r="I24"/>
      <c r="J24" s="46"/>
      <c r="K24" s="23"/>
    </row>
    <row r="25" spans="1:11" x14ac:dyDescent="0.25">
      <c r="A25" s="46"/>
      <c r="B25" s="58" t="s">
        <v>88</v>
      </c>
      <c r="C25" s="59"/>
      <c r="D25" s="59"/>
      <c r="E25" s="59"/>
      <c r="F25" s="59"/>
      <c r="G25" s="59"/>
      <c r="H25" s="60"/>
      <c r="I25"/>
      <c r="J25" s="46"/>
      <c r="K25" s="23"/>
    </row>
    <row r="26" spans="1:11" x14ac:dyDescent="0.25">
      <c r="A26" s="46"/>
      <c r="B26" s="58" t="s">
        <v>89</v>
      </c>
      <c r="C26" s="59"/>
      <c r="D26" s="59"/>
      <c r="E26" s="59"/>
      <c r="F26" s="59"/>
      <c r="G26" s="59"/>
      <c r="H26" s="60"/>
      <c r="I26"/>
      <c r="J26" s="46"/>
      <c r="K26" s="23"/>
    </row>
    <row r="27" spans="1:11" x14ac:dyDescent="0.25">
      <c r="A27" s="46"/>
      <c r="B27" s="61" t="s">
        <v>90</v>
      </c>
      <c r="C27" s="62"/>
      <c r="D27" s="62"/>
      <c r="E27" s="62"/>
      <c r="F27" s="62"/>
      <c r="G27" s="62"/>
      <c r="H27" s="63"/>
      <c r="I27"/>
      <c r="J27" s="46"/>
      <c r="K27" s="23"/>
    </row>
    <row r="28" spans="1:1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23"/>
    </row>
    <row r="29" spans="1:1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23"/>
    </row>
    <row r="30" spans="1:1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23"/>
    </row>
    <row r="31" spans="1:1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23"/>
    </row>
    <row r="32" spans="1:1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23"/>
    </row>
    <row r="33" spans="1:1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23"/>
    </row>
    <row r="34" spans="1:1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23"/>
    </row>
    <row r="35" spans="1:1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23"/>
    </row>
    <row r="36" spans="1:11" x14ac:dyDescent="0.25">
      <c r="B36" s="23"/>
      <c r="C36" s="23"/>
      <c r="D36" s="23"/>
      <c r="E36" s="23"/>
      <c r="F36" s="23"/>
      <c r="G36" s="23"/>
      <c r="H36" s="23"/>
      <c r="I36" s="23"/>
      <c r="J36" s="23"/>
    </row>
  </sheetData>
  <mergeCells count="2">
    <mergeCell ref="B2:H2"/>
    <mergeCell ref="B3:H3"/>
  </mergeCells>
  <phoneticPr fontId="2" type="noConversion"/>
  <pageMargins left="0.75" right="0.75" top="0.5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A39"/>
  <sheetViews>
    <sheetView workbookViewId="0">
      <selection activeCell="D12" sqref="D12"/>
    </sheetView>
  </sheetViews>
  <sheetFormatPr defaultRowHeight="15.75" x14ac:dyDescent="0.25"/>
  <cols>
    <col min="1" max="2" width="3.625" style="5" customWidth="1"/>
    <col min="3" max="3" width="12.625" style="5" customWidth="1"/>
    <col min="4" max="4" width="20.625" style="65" customWidth="1"/>
    <col min="5" max="5" width="3.625" style="5" customWidth="1"/>
    <col min="6" max="6" width="12.625" style="5" customWidth="1"/>
    <col min="7" max="7" width="20.625" style="65" customWidth="1"/>
    <col min="8" max="9" width="3.625" style="5" customWidth="1"/>
    <col min="10" max="16384" width="9" style="5"/>
  </cols>
  <sheetData>
    <row r="1" spans="1:27" x14ac:dyDescent="0.25">
      <c r="A1" s="105"/>
      <c r="B1" s="106"/>
      <c r="C1" s="106"/>
      <c r="D1" s="107"/>
      <c r="E1" s="106"/>
      <c r="F1" s="106"/>
      <c r="G1" s="107"/>
      <c r="H1" s="106"/>
      <c r="I1" s="108"/>
    </row>
    <row r="2" spans="1:27" ht="9.9499999999999993" customHeight="1" x14ac:dyDescent="0.3">
      <c r="A2" s="111"/>
      <c r="B2" s="119"/>
      <c r="C2" s="171"/>
      <c r="D2" s="171"/>
      <c r="E2" s="171"/>
      <c r="F2" s="171"/>
      <c r="G2" s="171"/>
      <c r="H2" s="120"/>
      <c r="I2" s="112"/>
    </row>
    <row r="3" spans="1:27" s="101" customFormat="1" ht="18.75" x14ac:dyDescent="0.3">
      <c r="A3" s="109"/>
      <c r="B3" s="150"/>
      <c r="C3" s="170" t="s">
        <v>108</v>
      </c>
      <c r="D3" s="170"/>
      <c r="E3" s="170"/>
      <c r="F3" s="170"/>
      <c r="G3" s="170"/>
      <c r="H3" s="151"/>
      <c r="I3" s="110"/>
    </row>
    <row r="4" spans="1:27" ht="9.9499999999999993" customHeight="1" x14ac:dyDescent="0.3">
      <c r="A4" s="111"/>
      <c r="B4" s="150"/>
      <c r="C4" s="170"/>
      <c r="D4" s="170"/>
      <c r="E4" s="170"/>
      <c r="F4" s="170"/>
      <c r="G4" s="170"/>
      <c r="H4" s="151"/>
      <c r="I4" s="112"/>
    </row>
    <row r="5" spans="1:27" x14ac:dyDescent="0.25">
      <c r="A5" s="111"/>
      <c r="B5" s="121"/>
      <c r="C5" s="122" t="s">
        <v>105</v>
      </c>
      <c r="D5" s="123"/>
      <c r="E5" s="124"/>
      <c r="F5" s="124"/>
      <c r="G5" s="125"/>
      <c r="H5" s="126"/>
      <c r="I5" s="112"/>
    </row>
    <row r="6" spans="1:27" x14ac:dyDescent="0.25">
      <c r="A6" s="111"/>
      <c r="B6" s="121"/>
      <c r="C6" s="121" t="s">
        <v>106</v>
      </c>
      <c r="D6" s="127"/>
      <c r="E6" s="128"/>
      <c r="F6" s="128"/>
      <c r="G6" s="129"/>
      <c r="H6" s="126"/>
      <c r="I6" s="112"/>
    </row>
    <row r="7" spans="1:27" x14ac:dyDescent="0.25">
      <c r="A7" s="111"/>
      <c r="B7" s="121"/>
      <c r="C7" s="130" t="s">
        <v>107</v>
      </c>
      <c r="D7" s="131"/>
      <c r="E7" s="132"/>
      <c r="F7" s="132"/>
      <c r="G7" s="133"/>
      <c r="H7" s="126"/>
      <c r="I7" s="112"/>
    </row>
    <row r="8" spans="1:27" x14ac:dyDescent="0.25">
      <c r="A8" s="111"/>
      <c r="B8" s="121"/>
      <c r="C8" s="134"/>
      <c r="D8" s="135"/>
      <c r="E8" s="134"/>
      <c r="F8" s="134"/>
      <c r="G8" s="135"/>
      <c r="H8" s="126"/>
      <c r="I8" s="112"/>
    </row>
    <row r="9" spans="1:27" ht="16.5" thickBot="1" x14ac:dyDescent="0.3">
      <c r="A9" s="111"/>
      <c r="B9" s="121"/>
      <c r="C9" s="128" t="s">
        <v>58</v>
      </c>
      <c r="D9" s="136" t="str">
        <f>"("&amp;VLOOKUP(D11,$V$9:$W$17,2,FALSE)&amp;" Years Max)"</f>
        <v>(90 Years Max)</v>
      </c>
      <c r="E9" s="134"/>
      <c r="F9" s="128" t="s">
        <v>59</v>
      </c>
      <c r="G9" s="136" t="str">
        <f>"("&amp;VLOOKUP(G11,$V$9:$W$17,2,FALSE)&amp;" Years Max)"</f>
        <v>(90 Years Max)</v>
      </c>
      <c r="H9" s="126"/>
      <c r="I9" s="112"/>
      <c r="V9" s="23" t="s">
        <v>66</v>
      </c>
      <c r="W9" s="5">
        <v>90</v>
      </c>
      <c r="X9" s="5">
        <v>1</v>
      </c>
    </row>
    <row r="10" spans="1:27" x14ac:dyDescent="0.25">
      <c r="A10" s="111"/>
      <c r="B10" s="121"/>
      <c r="C10" s="134" t="s">
        <v>32</v>
      </c>
      <c r="D10" s="117">
        <v>90</v>
      </c>
      <c r="E10" s="134"/>
      <c r="F10" s="134" t="s">
        <v>32</v>
      </c>
      <c r="G10" s="117">
        <v>90</v>
      </c>
      <c r="H10" s="126"/>
      <c r="I10" s="112"/>
      <c r="V10" s="23" t="s">
        <v>67</v>
      </c>
      <c r="W10" s="5">
        <v>90</v>
      </c>
      <c r="X10" s="5">
        <v>5</v>
      </c>
      <c r="AA10" s="23" t="str">
        <f>TEXT(D12,"%")</f>
        <v>%</v>
      </c>
    </row>
    <row r="11" spans="1:27" x14ac:dyDescent="0.25">
      <c r="A11" s="111"/>
      <c r="B11" s="121"/>
      <c r="C11" s="134" t="s">
        <v>33</v>
      </c>
      <c r="D11" s="118" t="s">
        <v>66</v>
      </c>
      <c r="E11" s="134"/>
      <c r="F11" s="134" t="s">
        <v>33</v>
      </c>
      <c r="G11" s="118" t="s">
        <v>67</v>
      </c>
      <c r="H11" s="126"/>
      <c r="I11" s="112"/>
      <c r="V11" s="23" t="s">
        <v>69</v>
      </c>
      <c r="W11" s="5">
        <v>90</v>
      </c>
      <c r="X11" s="5">
        <v>10</v>
      </c>
    </row>
    <row r="12" spans="1:27" ht="16.5" thickBot="1" x14ac:dyDescent="0.3">
      <c r="A12" s="111"/>
      <c r="B12" s="121"/>
      <c r="C12" s="134" t="s">
        <v>17</v>
      </c>
      <c r="D12" s="154">
        <v>0.5</v>
      </c>
      <c r="E12" s="134"/>
      <c r="F12" s="134" t="s">
        <v>17</v>
      </c>
      <c r="G12" s="154">
        <v>0.2</v>
      </c>
      <c r="H12" s="126"/>
      <c r="I12" s="112"/>
      <c r="V12" s="46" t="s">
        <v>68</v>
      </c>
      <c r="W12" s="5">
        <v>90</v>
      </c>
      <c r="X12" s="5">
        <v>25</v>
      </c>
    </row>
    <row r="13" spans="1:27" s="23" customFormat="1" x14ac:dyDescent="0.25">
      <c r="A13" s="111"/>
      <c r="B13" s="121"/>
      <c r="C13" s="134"/>
      <c r="D13" s="135"/>
      <c r="E13" s="134"/>
      <c r="F13" s="134"/>
      <c r="G13" s="135"/>
      <c r="H13" s="126"/>
      <c r="I13" s="112"/>
      <c r="V13" s="46" t="s">
        <v>70</v>
      </c>
      <c r="W13" s="23">
        <v>90</v>
      </c>
      <c r="X13" s="5">
        <v>50</v>
      </c>
    </row>
    <row r="14" spans="1:27" s="23" customFormat="1" x14ac:dyDescent="0.25">
      <c r="A14" s="111"/>
      <c r="B14" s="121"/>
      <c r="C14" s="134" t="s">
        <v>0</v>
      </c>
      <c r="D14" s="155">
        <f>VLOOKUP(D11&amp;" "&amp;C14,'Returns and Risk'!$A$3:$J$19,VLOOKUP('1. Choose Asset Class Data'!D$10,Fixtable,2,FALSE),FALSE)</f>
        <v>9.3286093347781707E-2</v>
      </c>
      <c r="E14" s="134"/>
      <c r="F14" s="134" t="s">
        <v>0</v>
      </c>
      <c r="G14" s="155">
        <f>VLOOKUP(G11&amp;" "&amp;C14,'Returns and Risk'!$A$3:$J$19,VLOOKUP('1. Choose Asset Class Data'!G$10,Fixtable,2,FALSE),FALSE)</f>
        <v>0.11537017504372105</v>
      </c>
      <c r="H14" s="126"/>
      <c r="I14" s="112"/>
      <c r="V14" s="46" t="s">
        <v>49</v>
      </c>
      <c r="W14" s="23">
        <v>25</v>
      </c>
      <c r="X14" s="5">
        <v>75</v>
      </c>
    </row>
    <row r="15" spans="1:27" x14ac:dyDescent="0.25">
      <c r="A15" s="111"/>
      <c r="B15" s="121"/>
      <c r="C15" s="134" t="s">
        <v>1</v>
      </c>
      <c r="D15" s="156">
        <f>IF(D14=0,0,VLOOKUP(D11&amp;" "&amp;C15,'Returns and Risk'!$A$3:$J$19,VLOOKUP('1. Choose Asset Class Data'!D$10,Fixtable,2,FALSE),FALSE))</f>
        <v>0.1874560875832782</v>
      </c>
      <c r="E15" s="134"/>
      <c r="F15" s="134" t="s">
        <v>1</v>
      </c>
      <c r="G15" s="156">
        <f>IF(G14=0,0,VLOOKUP(G11&amp;" "&amp;F15,'Returns and Risk'!$A$3:$J$19,VLOOKUP('1. Choose Asset Class Data'!G$10,Fixtable,2,FALSE),FALSE))</f>
        <v>0.28486501236641543</v>
      </c>
      <c r="H15" s="126"/>
      <c r="I15" s="112"/>
      <c r="V15" s="46" t="s">
        <v>50</v>
      </c>
      <c r="W15" s="5">
        <v>25</v>
      </c>
      <c r="X15" s="5">
        <v>90</v>
      </c>
    </row>
    <row r="16" spans="1:27" x14ac:dyDescent="0.25">
      <c r="A16" s="111"/>
      <c r="B16" s="121"/>
      <c r="C16" s="134"/>
      <c r="D16" s="135"/>
      <c r="E16" s="134"/>
      <c r="F16" s="134"/>
      <c r="G16" s="135"/>
      <c r="H16" s="126"/>
      <c r="I16" s="112"/>
      <c r="S16" s="66" t="str">
        <f>IF($F$25=1,"","You need to check your asset weights")</f>
        <v/>
      </c>
      <c r="V16" s="46" t="s">
        <v>102</v>
      </c>
      <c r="W16" s="5">
        <v>10</v>
      </c>
    </row>
    <row r="17" spans="1:23" ht="16.5" thickBot="1" x14ac:dyDescent="0.3">
      <c r="A17" s="111"/>
      <c r="B17" s="121"/>
      <c r="C17" s="128" t="s">
        <v>60</v>
      </c>
      <c r="D17" s="136" t="str">
        <f>"("&amp;VLOOKUP(D19,$V$9:$W$17,2,FALSE)&amp;" Years Max)"</f>
        <v>(25 Years Max)</v>
      </c>
      <c r="E17" s="134"/>
      <c r="F17" s="128" t="s">
        <v>61</v>
      </c>
      <c r="G17" s="136" t="str">
        <f>"("&amp;VLOOKUP(G19,$V$9:$W$17,2,FALSE)&amp;" Years Max)"</f>
        <v>(90 Years Max)</v>
      </c>
      <c r="H17" s="126"/>
      <c r="I17" s="112"/>
      <c r="S17" s="65"/>
      <c r="V17" s="5" t="s">
        <v>84</v>
      </c>
      <c r="W17" s="5">
        <v>0</v>
      </c>
    </row>
    <row r="18" spans="1:23" x14ac:dyDescent="0.25">
      <c r="A18" s="111"/>
      <c r="B18" s="121"/>
      <c r="C18" s="134" t="s">
        <v>32</v>
      </c>
      <c r="D18" s="117">
        <v>25</v>
      </c>
      <c r="E18" s="134"/>
      <c r="F18" s="134" t="s">
        <v>32</v>
      </c>
      <c r="G18" s="117">
        <v>50</v>
      </c>
      <c r="H18" s="126"/>
      <c r="I18" s="112"/>
    </row>
    <row r="19" spans="1:23" x14ac:dyDescent="0.25">
      <c r="A19" s="111"/>
      <c r="B19" s="121"/>
      <c r="C19" s="134" t="s">
        <v>33</v>
      </c>
      <c r="D19" s="118" t="s">
        <v>49</v>
      </c>
      <c r="E19" s="134"/>
      <c r="F19" s="134" t="s">
        <v>33</v>
      </c>
      <c r="G19" s="118" t="s">
        <v>68</v>
      </c>
      <c r="H19" s="126"/>
      <c r="I19" s="112"/>
    </row>
    <row r="20" spans="1:23" ht="16.5" thickBot="1" x14ac:dyDescent="0.3">
      <c r="A20" s="111"/>
      <c r="B20" s="121"/>
      <c r="C20" s="134" t="s">
        <v>17</v>
      </c>
      <c r="D20" s="154">
        <v>0.1</v>
      </c>
      <c r="E20" s="134"/>
      <c r="F20" s="134" t="s">
        <v>17</v>
      </c>
      <c r="G20" s="154">
        <v>0.2</v>
      </c>
      <c r="H20" s="104"/>
      <c r="I20" s="112"/>
    </row>
    <row r="21" spans="1:23" x14ac:dyDescent="0.25">
      <c r="A21" s="111"/>
      <c r="B21" s="121"/>
      <c r="C21" s="134"/>
      <c r="D21" s="135"/>
      <c r="E21" s="134"/>
      <c r="F21" s="134"/>
      <c r="G21" s="137"/>
      <c r="H21" s="126"/>
      <c r="I21" s="112"/>
    </row>
    <row r="22" spans="1:23" x14ac:dyDescent="0.25">
      <c r="A22" s="111"/>
      <c r="B22" s="121"/>
      <c r="C22" s="134" t="s">
        <v>0</v>
      </c>
      <c r="D22" s="155">
        <f>VLOOKUP(D19&amp;" "&amp;C14,'Returns and Risk'!$A$3:$J$19,VLOOKUP('1. Choose Asset Class Data'!D$18,Fixtable,2,FALSE),FALSE)</f>
        <v>6.8579072944804809E-2</v>
      </c>
      <c r="E22" s="134"/>
      <c r="F22" s="134" t="s">
        <v>0</v>
      </c>
      <c r="G22" s="155">
        <f>VLOOKUP(G19&amp;" "&amp;F14,'Returns and Risk'!$A$3:$J$19,VLOOKUP('1. Choose Asset Class Data'!G$18,Fixtable,2,FALSE),FALSE)</f>
        <v>4.7301469975709276E-2</v>
      </c>
      <c r="H22" s="126"/>
      <c r="I22" s="112"/>
    </row>
    <row r="23" spans="1:23" x14ac:dyDescent="0.25">
      <c r="A23" s="111"/>
      <c r="B23" s="121"/>
      <c r="C23" s="134" t="s">
        <v>1</v>
      </c>
      <c r="D23" s="156">
        <f>IF(D22=0,0,VLOOKUP(D19&amp;" "&amp;C23,'Returns and Risk'!$A$3:$J$20,VLOOKUP('1. Choose Asset Class Data'!D$18,Fixtable,2,FALSE),FALSE))</f>
        <v>0.16048324097636285</v>
      </c>
      <c r="E23" s="134"/>
      <c r="F23" s="134" t="s">
        <v>1</v>
      </c>
      <c r="G23" s="156">
        <f>IF(G22=0,0,VLOOKUP(G19&amp;" "&amp;F23,'Returns and Risk'!$A$3:$J$20,VLOOKUP('1. Choose Asset Class Data'!G$18,Fixtable,2,FALSE),FALSE))</f>
        <v>9.6201032515467657E-3</v>
      </c>
      <c r="H23" s="126"/>
      <c r="I23" s="112"/>
    </row>
    <row r="24" spans="1:23" ht="16.5" thickBot="1" x14ac:dyDescent="0.3">
      <c r="A24" s="111"/>
      <c r="B24" s="121"/>
      <c r="C24" s="134"/>
      <c r="D24" s="135"/>
      <c r="E24" s="134"/>
      <c r="F24" s="134"/>
      <c r="G24" s="135"/>
      <c r="H24" s="126"/>
      <c r="I24" s="112"/>
    </row>
    <row r="25" spans="1:23" x14ac:dyDescent="0.25">
      <c r="A25" s="111"/>
      <c r="B25" s="121"/>
      <c r="C25" s="138"/>
      <c r="D25" s="139" t="s">
        <v>103</v>
      </c>
      <c r="E25" s="140"/>
      <c r="F25" s="141">
        <f>D34+G20+D20+G12+D12</f>
        <v>1</v>
      </c>
      <c r="G25" s="153" t="str">
        <f>IF(F25&lt;&gt;1,"Fix: Does not add to 100%","")</f>
        <v/>
      </c>
      <c r="H25" s="126"/>
      <c r="I25" s="112"/>
    </row>
    <row r="26" spans="1:23" ht="16.5" thickBot="1" x14ac:dyDescent="0.3">
      <c r="A26" s="111"/>
      <c r="B26" s="121"/>
      <c r="C26" s="138"/>
      <c r="D26" s="142" t="s">
        <v>104</v>
      </c>
      <c r="E26" s="143"/>
      <c r="F26" s="144">
        <f>D12*Mean+G12*Mean2+D20*Mean3+G20*Mean4+D34*Mean5</f>
        <v>8.603528297225739E-2</v>
      </c>
      <c r="G26" s="138"/>
      <c r="H26" s="126"/>
      <c r="I26" s="112"/>
    </row>
    <row r="27" spans="1:23" x14ac:dyDescent="0.25">
      <c r="A27" s="111"/>
      <c r="B27" s="121"/>
      <c r="C27" s="127"/>
      <c r="D27" s="138"/>
      <c r="E27" s="134"/>
      <c r="F27" s="134"/>
      <c r="G27" s="135"/>
      <c r="H27" s="126"/>
      <c r="I27" s="112"/>
    </row>
    <row r="28" spans="1:23" x14ac:dyDescent="0.25">
      <c r="A28" s="111"/>
      <c r="B28" s="121"/>
      <c r="C28" s="138"/>
      <c r="D28" s="138"/>
      <c r="E28" s="134"/>
      <c r="F28" s="134"/>
      <c r="G28" s="145"/>
      <c r="H28" s="126"/>
      <c r="I28" s="112"/>
    </row>
    <row r="29" spans="1:23" x14ac:dyDescent="0.25">
      <c r="A29" s="111"/>
      <c r="B29" s="130"/>
      <c r="C29" s="146"/>
      <c r="D29" s="147"/>
      <c r="E29" s="146"/>
      <c r="F29" s="146"/>
      <c r="G29" s="147"/>
      <c r="H29" s="148"/>
      <c r="I29" s="112"/>
    </row>
    <row r="30" spans="1:23" ht="16.5" thickBot="1" x14ac:dyDescent="0.3">
      <c r="A30" s="113"/>
      <c r="B30" s="114"/>
      <c r="C30" s="114"/>
      <c r="D30" s="115"/>
      <c r="E30" s="114"/>
      <c r="F30" s="114"/>
      <c r="G30" s="115"/>
      <c r="H30" s="114"/>
      <c r="I30" s="116"/>
    </row>
    <row r="31" spans="1:23" x14ac:dyDescent="0.25">
      <c r="D31" s="5"/>
    </row>
    <row r="32" spans="1:23" x14ac:dyDescent="0.25">
      <c r="D32" s="5"/>
    </row>
    <row r="33" spans="3:7" x14ac:dyDescent="0.25">
      <c r="D33" s="5"/>
    </row>
    <row r="34" spans="3:7" x14ac:dyDescent="0.25">
      <c r="D34" s="5"/>
    </row>
    <row r="35" spans="3:7" x14ac:dyDescent="0.25">
      <c r="D35" s="5"/>
    </row>
    <row r="36" spans="3:7" x14ac:dyDescent="0.25">
      <c r="D36" s="5"/>
      <c r="G36" s="66" t="str">
        <f>IF($F$25=1,"","You need to check your asset weights")</f>
        <v/>
      </c>
    </row>
    <row r="37" spans="3:7" x14ac:dyDescent="0.25">
      <c r="D37" s="5"/>
    </row>
    <row r="38" spans="3:7" x14ac:dyDescent="0.25">
      <c r="D38" s="5"/>
    </row>
    <row r="39" spans="3:7" x14ac:dyDescent="0.25">
      <c r="C39" s="65"/>
    </row>
  </sheetData>
  <mergeCells count="3">
    <mergeCell ref="C3:G3"/>
    <mergeCell ref="C2:G2"/>
    <mergeCell ref="C4:G4"/>
  </mergeCells>
  <phoneticPr fontId="2" type="noConversion"/>
  <dataValidations count="3">
    <dataValidation type="list" allowBlank="1" showInputMessage="1" showErrorMessage="1" sqref="D10 G18 G10 D18" xr:uid="{00000000-0002-0000-0100-000000000000}">
      <formula1>$X$9:$X$16</formula1>
    </dataValidation>
    <dataValidation type="list" allowBlank="1" showInputMessage="1" showErrorMessage="1" sqref="G19" xr:uid="{00000000-0002-0000-0100-000001000000}">
      <formula1>$V$9:$V$16</formula1>
    </dataValidation>
    <dataValidation type="list" allowBlank="1" showInputMessage="1" showErrorMessage="1" sqref="D11 G11 D19" xr:uid="{00000000-0002-0000-0100-000002000000}">
      <formula1>$V$9:$V$17</formula1>
    </dataValidation>
  </dataValidations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Y58"/>
  <sheetViews>
    <sheetView zoomScale="80" zoomScaleNormal="80" workbookViewId="0">
      <selection activeCell="R26" sqref="R26"/>
    </sheetView>
  </sheetViews>
  <sheetFormatPr defaultRowHeight="12.75" x14ac:dyDescent="0.2"/>
  <sheetData>
    <row r="1" spans="1:25" s="103" customFormat="1" ht="24" thickBot="1" x14ac:dyDescent="0.4">
      <c r="A1" s="102"/>
      <c r="B1" s="172" t="s">
        <v>101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/>
      <c r="R1" s="102"/>
      <c r="S1" s="102"/>
      <c r="T1" s="102"/>
      <c r="U1" s="102"/>
      <c r="V1" s="102"/>
      <c r="W1" s="102"/>
      <c r="X1" s="102"/>
      <c r="Y1" s="102"/>
    </row>
    <row r="2" spans="1:25" s="24" customFormat="1" ht="19.5" thickBot="1" x14ac:dyDescent="0.35">
      <c r="A2" s="174" t="str">
        <f>Simulation!B64</f>
        <v>Simulation of  50% US Large Cap, 20% US Small Cap, 10% International, and 20% US T-bill Portfolio (from the Asset Class Data tab)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  <c r="R2" s="98"/>
      <c r="S2" s="98"/>
      <c r="T2" s="98"/>
      <c r="U2" s="98"/>
      <c r="V2" s="98"/>
      <c r="W2" s="98"/>
      <c r="X2" s="98"/>
      <c r="Y2" s="98"/>
    </row>
    <row r="3" spans="1:25" s="20" customFormat="1" x14ac:dyDescent="0.2">
      <c r="A3" s="160"/>
      <c r="B3" s="177" t="str">
        <f>Simulation!B31</f>
        <v>Simulation 1:   US Large Cap using 90 years of data</v>
      </c>
      <c r="C3" s="177"/>
      <c r="D3" s="177"/>
      <c r="E3" s="177"/>
      <c r="F3" s="177"/>
      <c r="G3" s="177"/>
      <c r="H3" s="177"/>
      <c r="I3" s="158"/>
      <c r="J3" s="99"/>
      <c r="K3" s="177" t="str">
        <f>Simulation!N31</f>
        <v>Simulation 2:   US Small Cap using 90 years of data</v>
      </c>
      <c r="L3" s="177"/>
      <c r="M3" s="177"/>
      <c r="N3" s="177"/>
      <c r="O3" s="177"/>
      <c r="P3" s="177"/>
      <c r="Q3" s="99"/>
      <c r="R3" s="99"/>
      <c r="S3" s="99"/>
      <c r="T3" s="99"/>
      <c r="U3" s="99"/>
      <c r="V3" s="99"/>
      <c r="W3" s="99"/>
      <c r="X3" s="99"/>
      <c r="Y3" s="99"/>
    </row>
    <row r="4" spans="1:25" ht="6" customHeigh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x14ac:dyDescent="0.2">
      <c r="R7" s="100"/>
      <c r="S7" s="100"/>
      <c r="T7" s="100"/>
      <c r="U7" s="100"/>
      <c r="V7" s="100"/>
      <c r="W7" s="100"/>
      <c r="X7" s="100"/>
      <c r="Y7" s="100"/>
    </row>
    <row r="8" spans="1:25" x14ac:dyDescent="0.2">
      <c r="R8" s="100"/>
      <c r="S8" s="100"/>
      <c r="T8" s="100"/>
      <c r="U8" s="100"/>
      <c r="V8" s="100"/>
      <c r="W8" s="100"/>
      <c r="X8" s="100"/>
      <c r="Y8" s="100"/>
    </row>
    <row r="9" spans="1:25" x14ac:dyDescent="0.2">
      <c r="R9" s="100"/>
      <c r="S9" s="100"/>
      <c r="T9" s="100"/>
      <c r="U9" s="100"/>
      <c r="V9" s="100"/>
      <c r="W9" s="100"/>
      <c r="X9" s="100"/>
      <c r="Y9" s="100"/>
    </row>
    <row r="10" spans="1:25" x14ac:dyDescent="0.2">
      <c r="R10" s="100"/>
      <c r="S10" s="100"/>
      <c r="T10" s="100"/>
      <c r="U10" s="100"/>
      <c r="V10" s="100"/>
      <c r="W10" s="100"/>
      <c r="X10" s="100"/>
      <c r="Y10" s="100"/>
    </row>
    <row r="11" spans="1:25" x14ac:dyDescent="0.2">
      <c r="R11" s="100"/>
      <c r="S11" s="100"/>
      <c r="T11" s="100"/>
      <c r="U11" s="100"/>
      <c r="V11" s="100"/>
      <c r="W11" s="100"/>
      <c r="X11" s="100"/>
      <c r="Y11" s="100"/>
    </row>
    <row r="12" spans="1:25" x14ac:dyDescent="0.2">
      <c r="R12" s="100"/>
      <c r="S12" s="100" t="s">
        <v>99</v>
      </c>
      <c r="T12" s="100"/>
      <c r="U12" s="100"/>
      <c r="V12" s="100"/>
      <c r="W12" s="100"/>
      <c r="X12" s="100"/>
      <c r="Y12" s="100"/>
    </row>
    <row r="13" spans="1:25" x14ac:dyDescent="0.2">
      <c r="R13" s="100"/>
      <c r="S13" s="100" t="s">
        <v>100</v>
      </c>
      <c r="T13" s="100"/>
      <c r="U13" s="100"/>
      <c r="V13" s="100"/>
      <c r="W13" s="100"/>
      <c r="X13" s="100"/>
      <c r="Y13" s="100"/>
    </row>
    <row r="14" spans="1:25" x14ac:dyDescent="0.2">
      <c r="R14" s="100"/>
      <c r="S14" s="100"/>
      <c r="T14" s="100"/>
      <c r="U14" s="100"/>
      <c r="V14" s="100"/>
      <c r="W14" s="100"/>
      <c r="X14" s="100"/>
      <c r="Y14" s="100"/>
    </row>
    <row r="15" spans="1:25" x14ac:dyDescent="0.2">
      <c r="R15" s="100"/>
      <c r="S15" s="152" t="str">
        <f ca="1">"Average Annual Return is between "&amp;TEXT(Simulation!M62,"0.0%")&amp;" and "&amp;TEXT(Simulation!N62,"0.0%")&amp;" (Average: "&amp;TEXT(Simulation!O62,"0.0%")&amp;")"</f>
        <v>Average Annual Return is between 2.7% and 14.2% (Average: 7.7%)</v>
      </c>
      <c r="T15" s="100"/>
      <c r="U15" s="100"/>
      <c r="V15" s="100"/>
      <c r="W15" s="100"/>
      <c r="X15" s="100"/>
      <c r="Y15" s="100"/>
    </row>
    <row r="16" spans="1:25" x14ac:dyDescent="0.2">
      <c r="R16" s="100"/>
      <c r="S16" s="100"/>
      <c r="T16" s="100"/>
      <c r="U16" s="100"/>
      <c r="V16" s="100"/>
      <c r="W16" s="100"/>
      <c r="X16" s="100"/>
      <c r="Y16" s="100"/>
    </row>
    <row r="17" spans="1:25" x14ac:dyDescent="0.2">
      <c r="R17" s="100"/>
      <c r="S17" s="100"/>
      <c r="T17" s="100"/>
      <c r="U17" s="100"/>
      <c r="V17" s="100"/>
      <c r="W17" s="100"/>
      <c r="X17" s="100"/>
      <c r="Y17" s="100"/>
    </row>
    <row r="18" spans="1:25" x14ac:dyDescent="0.2">
      <c r="R18" s="100"/>
      <c r="S18" s="100"/>
      <c r="T18" s="100"/>
      <c r="U18" s="100"/>
      <c r="V18" s="100"/>
      <c r="W18" s="100"/>
      <c r="X18" s="100"/>
      <c r="Y18" s="100"/>
    </row>
    <row r="19" spans="1:25" x14ac:dyDescent="0.2">
      <c r="R19" s="100"/>
      <c r="S19" s="100"/>
      <c r="T19" s="100"/>
      <c r="U19" s="100"/>
      <c r="V19" s="100"/>
      <c r="W19" s="100"/>
      <c r="X19" s="100"/>
      <c r="Y19" s="100"/>
    </row>
    <row r="20" spans="1:25" x14ac:dyDescent="0.2">
      <c r="R20" s="100"/>
      <c r="S20" s="100"/>
      <c r="T20" s="100"/>
      <c r="U20" s="100"/>
      <c r="V20" s="100"/>
      <c r="W20" s="100"/>
      <c r="X20" s="100"/>
      <c r="Y20" s="100"/>
    </row>
    <row r="21" spans="1:25" x14ac:dyDescent="0.2">
      <c r="R21" s="100"/>
      <c r="S21" s="100"/>
      <c r="T21" s="100"/>
      <c r="U21" s="100"/>
      <c r="V21" s="100"/>
      <c r="W21" s="100"/>
      <c r="X21" s="100"/>
      <c r="Y21" s="100"/>
    </row>
    <row r="22" spans="1:25" x14ac:dyDescent="0.2">
      <c r="R22" s="100"/>
      <c r="S22" s="100"/>
      <c r="T22" s="100"/>
      <c r="U22" s="100"/>
      <c r="V22" s="100"/>
      <c r="W22" s="100"/>
      <c r="X22" s="100"/>
      <c r="Y22" s="100"/>
    </row>
    <row r="23" spans="1:25" x14ac:dyDescent="0.2">
      <c r="R23" s="100"/>
      <c r="S23" s="100"/>
      <c r="T23" s="100"/>
      <c r="U23" s="100"/>
      <c r="V23" s="100"/>
      <c r="W23" s="100"/>
      <c r="X23" s="100"/>
      <c r="Y23" s="100"/>
    </row>
    <row r="24" spans="1:25" x14ac:dyDescent="0.2">
      <c r="R24" s="100"/>
      <c r="S24" s="100"/>
      <c r="T24" s="100"/>
      <c r="U24" s="100"/>
      <c r="V24" s="100"/>
      <c r="W24" s="100"/>
      <c r="X24" s="100"/>
      <c r="Y24" s="100"/>
    </row>
    <row r="25" spans="1:25" x14ac:dyDescent="0.2">
      <c r="R25" s="100"/>
      <c r="S25" s="100"/>
      <c r="T25" s="100"/>
      <c r="U25" s="100"/>
      <c r="V25" s="100"/>
      <c r="W25" s="100"/>
      <c r="X25" s="100"/>
      <c r="Y25" s="100"/>
    </row>
    <row r="26" spans="1:25" x14ac:dyDescent="0.2">
      <c r="R26" s="100"/>
      <c r="S26" s="100"/>
      <c r="T26" s="100"/>
      <c r="U26" s="100"/>
      <c r="V26" s="100"/>
      <c r="W26" s="100"/>
      <c r="X26" s="100"/>
      <c r="Y26" s="100"/>
    </row>
    <row r="27" spans="1:25" s="20" customFormat="1" x14ac:dyDescent="0.2">
      <c r="A27" s="159"/>
      <c r="B27" s="178" t="str">
        <f>Simulation!Z31</f>
        <v>Simulation 3:   International using 25 years of data</v>
      </c>
      <c r="C27" s="178"/>
      <c r="D27" s="178"/>
      <c r="E27" s="178"/>
      <c r="F27" s="178"/>
      <c r="G27" s="178"/>
      <c r="H27" s="178"/>
      <c r="I27" s="159"/>
      <c r="J27" s="99"/>
      <c r="K27" s="179" t="str">
        <f>Simulation!AL31</f>
        <v>Simulation 4:   US T-bill using 50 years of  data</v>
      </c>
      <c r="L27" s="179"/>
      <c r="M27" s="179"/>
      <c r="N27" s="179"/>
      <c r="O27" s="179"/>
      <c r="P27" s="179"/>
      <c r="Q27" s="159"/>
      <c r="R27" s="99"/>
      <c r="S27" s="99"/>
      <c r="T27" s="99"/>
      <c r="U27" s="99"/>
      <c r="V27" s="99"/>
      <c r="W27" s="99"/>
      <c r="X27" s="99"/>
      <c r="Y27" s="99"/>
    </row>
    <row r="28" spans="1:25" ht="6.75" customHeight="1" x14ac:dyDescent="0.2">
      <c r="R28" s="100"/>
      <c r="S28" s="100"/>
      <c r="T28" s="100"/>
      <c r="U28" s="100"/>
      <c r="V28" s="100"/>
      <c r="W28" s="100"/>
      <c r="X28" s="100"/>
      <c r="Y28" s="100"/>
    </row>
    <row r="29" spans="1:25" x14ac:dyDescent="0.2">
      <c r="R29" s="100"/>
      <c r="S29" s="100"/>
      <c r="T29" s="100"/>
      <c r="U29" s="100"/>
      <c r="V29" s="100"/>
      <c r="W29" s="100"/>
      <c r="X29" s="100"/>
      <c r="Y29" s="100"/>
    </row>
    <row r="30" spans="1:25" x14ac:dyDescent="0.2">
      <c r="R30" s="100"/>
      <c r="S30" s="100"/>
      <c r="T30" s="100"/>
      <c r="U30" s="100"/>
      <c r="V30" s="100"/>
      <c r="W30" s="100"/>
      <c r="X30" s="100"/>
      <c r="Y30" s="100"/>
    </row>
    <row r="31" spans="1:25" x14ac:dyDescent="0.2">
      <c r="R31" s="100"/>
      <c r="S31" s="100"/>
      <c r="T31" s="100"/>
      <c r="U31" s="100"/>
      <c r="V31" s="100"/>
      <c r="W31" s="100"/>
      <c r="X31" s="100"/>
      <c r="Y31" s="100"/>
    </row>
    <row r="32" spans="1:25" x14ac:dyDescent="0.2">
      <c r="R32" s="100"/>
      <c r="S32" s="100"/>
      <c r="T32" s="100"/>
      <c r="U32" s="100"/>
      <c r="V32" s="100"/>
      <c r="W32" s="100"/>
      <c r="X32" s="100"/>
      <c r="Y32" s="100"/>
    </row>
    <row r="33" spans="18:25" x14ac:dyDescent="0.2">
      <c r="R33" s="100"/>
      <c r="S33" s="100"/>
      <c r="T33" s="100"/>
      <c r="U33" s="100"/>
      <c r="V33" s="100"/>
      <c r="W33" s="100"/>
      <c r="X33" s="100"/>
      <c r="Y33" s="100"/>
    </row>
    <row r="34" spans="18:25" x14ac:dyDescent="0.2">
      <c r="R34" s="100"/>
      <c r="S34" s="100"/>
      <c r="T34" s="100"/>
      <c r="U34" s="100"/>
      <c r="V34" s="100"/>
      <c r="W34" s="100"/>
      <c r="X34" s="100"/>
      <c r="Y34" s="100"/>
    </row>
    <row r="35" spans="18:25" x14ac:dyDescent="0.2">
      <c r="R35" s="100"/>
      <c r="S35" s="100"/>
      <c r="T35" s="100"/>
      <c r="U35" s="100"/>
      <c r="V35" s="100"/>
      <c r="W35" s="100"/>
      <c r="X35" s="100"/>
      <c r="Y35" s="100"/>
    </row>
    <row r="36" spans="18:25" x14ac:dyDescent="0.2">
      <c r="R36" s="100"/>
      <c r="S36" s="100"/>
      <c r="T36" s="100"/>
      <c r="U36" s="100"/>
      <c r="V36" s="100"/>
      <c r="W36" s="100"/>
      <c r="X36" s="100"/>
      <c r="Y36" s="100"/>
    </row>
    <row r="37" spans="18:25" x14ac:dyDescent="0.2">
      <c r="R37" s="100"/>
      <c r="S37" s="100"/>
      <c r="T37" s="100"/>
      <c r="U37" s="100"/>
      <c r="V37" s="100"/>
      <c r="W37" s="100"/>
      <c r="X37" s="100"/>
      <c r="Y37" s="100"/>
    </row>
    <row r="38" spans="18:25" x14ac:dyDescent="0.2">
      <c r="R38" s="100"/>
      <c r="S38" s="100"/>
      <c r="T38" s="100"/>
      <c r="U38" s="100"/>
      <c r="V38" s="100"/>
      <c r="W38" s="100"/>
      <c r="X38" s="100"/>
      <c r="Y38" s="100"/>
    </row>
    <row r="39" spans="18:25" x14ac:dyDescent="0.2">
      <c r="R39" s="100"/>
      <c r="S39" s="100"/>
      <c r="T39" s="100"/>
      <c r="U39" s="100"/>
      <c r="V39" s="100"/>
      <c r="W39" s="100"/>
      <c r="X39" s="100"/>
      <c r="Y39" s="100"/>
    </row>
    <row r="40" spans="18:25" x14ac:dyDescent="0.2">
      <c r="R40" s="100"/>
      <c r="S40" s="100"/>
      <c r="T40" s="100"/>
      <c r="U40" s="100"/>
      <c r="V40" s="100"/>
      <c r="W40" s="100"/>
      <c r="X40" s="100"/>
      <c r="Y40" s="100"/>
    </row>
    <row r="41" spans="18:25" x14ac:dyDescent="0.2">
      <c r="R41" s="100"/>
      <c r="S41" s="100"/>
      <c r="T41" s="100"/>
      <c r="U41" s="100"/>
      <c r="V41" s="100"/>
      <c r="W41" s="100"/>
      <c r="X41" s="100"/>
      <c r="Y41" s="100"/>
    </row>
    <row r="42" spans="18:25" x14ac:dyDescent="0.2">
      <c r="R42" s="100"/>
      <c r="S42" s="100"/>
      <c r="T42" s="100"/>
      <c r="U42" s="100"/>
      <c r="V42" s="100"/>
      <c r="W42" s="100"/>
      <c r="X42" s="100"/>
      <c r="Y42" s="100"/>
    </row>
    <row r="43" spans="18:25" x14ac:dyDescent="0.2">
      <c r="R43" s="100"/>
      <c r="S43" s="100"/>
      <c r="T43" s="100"/>
      <c r="U43" s="100"/>
      <c r="V43" s="100"/>
      <c r="W43" s="100"/>
      <c r="X43" s="100"/>
      <c r="Y43" s="100"/>
    </row>
    <row r="44" spans="18:25" x14ac:dyDescent="0.2">
      <c r="R44" s="100"/>
      <c r="S44" s="100"/>
      <c r="T44" s="100"/>
      <c r="U44" s="100"/>
      <c r="V44" s="100"/>
      <c r="W44" s="100"/>
      <c r="X44" s="100"/>
      <c r="Y44" s="100"/>
    </row>
    <row r="45" spans="18:25" x14ac:dyDescent="0.2">
      <c r="R45" s="100"/>
      <c r="S45" s="100"/>
      <c r="T45" s="100"/>
      <c r="U45" s="100"/>
      <c r="V45" s="100"/>
      <c r="W45" s="100"/>
      <c r="X45" s="100"/>
      <c r="Y45" s="100"/>
    </row>
    <row r="46" spans="18:25" x14ac:dyDescent="0.2">
      <c r="R46" s="100"/>
      <c r="S46" s="100"/>
      <c r="T46" s="100"/>
      <c r="U46" s="100"/>
      <c r="V46" s="100"/>
      <c r="W46" s="100"/>
      <c r="X46" s="100"/>
      <c r="Y46" s="100"/>
    </row>
    <row r="47" spans="18:25" x14ac:dyDescent="0.2">
      <c r="R47" s="100"/>
      <c r="S47" s="100"/>
      <c r="T47" s="100"/>
      <c r="U47" s="100"/>
      <c r="V47" s="100"/>
      <c r="W47" s="100"/>
      <c r="X47" s="100"/>
      <c r="Y47" s="100"/>
    </row>
    <row r="48" spans="18:25" x14ac:dyDescent="0.2">
      <c r="R48" s="100"/>
      <c r="S48" s="100"/>
      <c r="T48" s="100"/>
      <c r="U48" s="100"/>
      <c r="V48" s="100"/>
      <c r="W48" s="100"/>
      <c r="X48" s="100"/>
      <c r="Y48" s="100"/>
    </row>
    <row r="49" spans="1:25" x14ac:dyDescent="0.2">
      <c r="R49" s="100"/>
      <c r="S49" s="100"/>
      <c r="T49" s="100"/>
      <c r="U49" s="100"/>
      <c r="V49" s="100"/>
      <c r="W49" s="100"/>
      <c r="X49" s="100"/>
      <c r="Y49" s="100"/>
    </row>
    <row r="50" spans="1:25" x14ac:dyDescent="0.2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x14ac:dyDescent="0.2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 x14ac:dyDescent="0.2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x14ac:dyDescent="0.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x14ac:dyDescent="0.2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x14ac:dyDescent="0.2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x14ac:dyDescent="0.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x14ac:dyDescent="0.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x14ac:dyDescent="0.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</sheetData>
  <mergeCells count="6">
    <mergeCell ref="B1:Q1"/>
    <mergeCell ref="A2:Q2"/>
    <mergeCell ref="B3:H3"/>
    <mergeCell ref="K3:P3"/>
    <mergeCell ref="B27:H27"/>
    <mergeCell ref="K27:P27"/>
  </mergeCells>
  <phoneticPr fontId="2" type="noConversion"/>
  <pageMargins left="0.75" right="0.75" top="1" bottom="1" header="0.5" footer="0.5"/>
  <pageSetup scale="68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V65"/>
  <sheetViews>
    <sheetView topLeftCell="A40" workbookViewId="0">
      <selection activeCell="A31" sqref="A31"/>
    </sheetView>
  </sheetViews>
  <sheetFormatPr defaultColWidth="11" defaultRowHeight="12.75" x14ac:dyDescent="0.2"/>
  <cols>
    <col min="1" max="1" width="6.625" customWidth="1"/>
    <col min="2" max="12" width="8.625" customWidth="1"/>
    <col min="13" max="13" width="8.625" style="15" customWidth="1"/>
    <col min="14" max="56" width="8.625" customWidth="1"/>
  </cols>
  <sheetData>
    <row r="1" spans="1:48" s="21" customFormat="1" ht="15" x14ac:dyDescent="0.2">
      <c r="A1" s="21" t="s">
        <v>36</v>
      </c>
      <c r="B1" s="21" t="str">
        <f>'1. Choose Asset Class Data'!D11</f>
        <v>US Large Cap</v>
      </c>
      <c r="M1" s="25" t="s">
        <v>37</v>
      </c>
      <c r="O1" s="21" t="str">
        <f>'1. Choose Asset Class Data'!G11</f>
        <v>US Small Cap</v>
      </c>
      <c r="Y1" s="21" t="s">
        <v>39</v>
      </c>
      <c r="AA1" s="21" t="str">
        <f>'1. Choose Asset Class Data'!D19</f>
        <v>International</v>
      </c>
      <c r="AK1" s="21" t="s">
        <v>38</v>
      </c>
      <c r="AM1" s="21" t="str">
        <f>'1. Choose Asset Class Data'!G19</f>
        <v>US T-bill</v>
      </c>
    </row>
    <row r="2" spans="1:48" x14ac:dyDescent="0.2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M2" s="15" t="s">
        <v>2</v>
      </c>
      <c r="N2" t="s">
        <v>3</v>
      </c>
      <c r="O2" t="s">
        <v>4</v>
      </c>
      <c r="P2" t="s">
        <v>5</v>
      </c>
      <c r="Q2" t="s">
        <v>6</v>
      </c>
      <c r="R2" t="s">
        <v>7</v>
      </c>
      <c r="S2" t="s">
        <v>8</v>
      </c>
      <c r="T2" t="s">
        <v>9</v>
      </c>
      <c r="U2" t="s">
        <v>10</v>
      </c>
      <c r="V2" t="s">
        <v>11</v>
      </c>
      <c r="W2" t="s">
        <v>12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8</v>
      </c>
      <c r="AF2" t="s">
        <v>9</v>
      </c>
      <c r="AG2" t="s">
        <v>10</v>
      </c>
      <c r="AH2" t="s">
        <v>11</v>
      </c>
      <c r="AI2" t="s">
        <v>12</v>
      </c>
      <c r="AK2" t="s">
        <v>2</v>
      </c>
      <c r="AL2" t="s">
        <v>3</v>
      </c>
      <c r="AM2" t="s">
        <v>4</v>
      </c>
      <c r="AN2" t="s">
        <v>5</v>
      </c>
      <c r="AO2" t="s">
        <v>6</v>
      </c>
      <c r="AP2" t="s">
        <v>7</v>
      </c>
      <c r="AQ2" t="s">
        <v>8</v>
      </c>
      <c r="AR2" t="s">
        <v>9</v>
      </c>
      <c r="AS2" t="s">
        <v>10</v>
      </c>
      <c r="AT2" t="s">
        <v>11</v>
      </c>
      <c r="AU2" t="s">
        <v>12</v>
      </c>
    </row>
    <row r="3" spans="1:48" x14ac:dyDescent="0.2">
      <c r="A3">
        <v>0</v>
      </c>
      <c r="B3" s="19">
        <v>1</v>
      </c>
      <c r="C3" s="19">
        <v>1</v>
      </c>
      <c r="D3" s="19">
        <v>1</v>
      </c>
      <c r="E3" s="19">
        <v>1</v>
      </c>
      <c r="F3" s="19">
        <v>1</v>
      </c>
      <c r="G3" s="19">
        <v>1</v>
      </c>
      <c r="H3" s="19">
        <v>1</v>
      </c>
      <c r="I3" s="19">
        <v>1</v>
      </c>
      <c r="J3" s="19">
        <v>1</v>
      </c>
      <c r="K3" s="19">
        <v>1</v>
      </c>
      <c r="L3" s="29"/>
      <c r="M3" s="15">
        <v>0</v>
      </c>
      <c r="N3" s="16">
        <v>1</v>
      </c>
      <c r="O3" s="16">
        <v>1</v>
      </c>
      <c r="P3" s="16">
        <v>1</v>
      </c>
      <c r="Q3" s="16">
        <v>1</v>
      </c>
      <c r="R3" s="16">
        <v>1</v>
      </c>
      <c r="S3" s="16">
        <v>1</v>
      </c>
      <c r="T3" s="16">
        <v>1</v>
      </c>
      <c r="U3" s="16">
        <v>1</v>
      </c>
      <c r="V3" s="16">
        <v>1</v>
      </c>
      <c r="W3" s="16">
        <v>1</v>
      </c>
      <c r="X3" s="29"/>
      <c r="Y3">
        <v>0</v>
      </c>
      <c r="Z3" s="17">
        <v>1</v>
      </c>
      <c r="AA3" s="17">
        <v>1</v>
      </c>
      <c r="AB3" s="17">
        <v>1</v>
      </c>
      <c r="AC3" s="17">
        <v>1</v>
      </c>
      <c r="AD3" s="17">
        <v>1</v>
      </c>
      <c r="AE3" s="17">
        <v>1</v>
      </c>
      <c r="AF3" s="17">
        <v>1</v>
      </c>
      <c r="AG3" s="17">
        <v>1</v>
      </c>
      <c r="AH3" s="17">
        <v>1</v>
      </c>
      <c r="AI3" s="17">
        <v>1</v>
      </c>
      <c r="AJ3" s="29"/>
      <c r="AK3">
        <v>0</v>
      </c>
      <c r="AL3" s="18">
        <v>1</v>
      </c>
      <c r="AM3" s="18">
        <v>1</v>
      </c>
      <c r="AN3" s="18">
        <v>1</v>
      </c>
      <c r="AO3" s="18">
        <v>1</v>
      </c>
      <c r="AP3" s="18">
        <v>1</v>
      </c>
      <c r="AQ3" s="18">
        <v>1</v>
      </c>
      <c r="AR3" s="18">
        <v>1</v>
      </c>
      <c r="AS3" s="18">
        <v>1</v>
      </c>
      <c r="AT3" s="18">
        <v>1</v>
      </c>
      <c r="AU3" s="18">
        <v>1</v>
      </c>
      <c r="AV3" s="29"/>
    </row>
    <row r="4" spans="1:48" x14ac:dyDescent="0.2">
      <c r="A4">
        <v>1</v>
      </c>
      <c r="B4" s="19">
        <f ca="1">B3*(1+Mean+Stdev*NORMSINV(RAND()))</f>
        <v>1.3882817072516374</v>
      </c>
      <c r="C4" s="19">
        <f t="shared" ref="C4:K19" ca="1" si="0">C3*(1+Mean+Stdev*NORMSINV(RAND()))</f>
        <v>0.55372008861154087</v>
      </c>
      <c r="D4" s="19">
        <f t="shared" ca="1" si="0"/>
        <v>0.85858704819207399</v>
      </c>
      <c r="E4" s="19">
        <f t="shared" ca="1" si="0"/>
        <v>1.2613755512751075</v>
      </c>
      <c r="F4" s="19">
        <f t="shared" ca="1" si="0"/>
        <v>0.94472181288482115</v>
      </c>
      <c r="G4" s="19">
        <f t="shared" ca="1" si="0"/>
        <v>1.0051465359395086</v>
      </c>
      <c r="H4" s="19">
        <f t="shared" ca="1" si="0"/>
        <v>1.0703102380343597</v>
      </c>
      <c r="I4" s="19">
        <f t="shared" ca="1" si="0"/>
        <v>1.1934875289250406</v>
      </c>
      <c r="J4" s="19">
        <f t="shared" ca="1" si="0"/>
        <v>1.0973821765236782</v>
      </c>
      <c r="K4" s="19">
        <f t="shared" ca="1" si="0"/>
        <v>0.91931139694403941</v>
      </c>
      <c r="L4" s="29"/>
      <c r="M4" s="15">
        <v>1</v>
      </c>
      <c r="N4" s="16">
        <f ca="1">N3*(1+Mean2+Stdev2*NORMSINV(RAND()))</f>
        <v>1.5666577061871303</v>
      </c>
      <c r="O4" s="16">
        <f ca="1">O3*(1+Mean2+Stdev2*NORMSINV(RAND()))</f>
        <v>1.5708951106610294</v>
      </c>
      <c r="P4" s="16">
        <f t="shared" ref="P4:W19" ca="1" si="1">P3*(1+Mean2+Stdev2*NORMSINV(RAND()))</f>
        <v>0.7347681154917125</v>
      </c>
      <c r="Q4" s="16">
        <f t="shared" ca="1" si="1"/>
        <v>0.50300189930909167</v>
      </c>
      <c r="R4" s="16">
        <f t="shared" ca="1" si="1"/>
        <v>1.2838928871743742</v>
      </c>
      <c r="S4" s="16">
        <f t="shared" ca="1" si="1"/>
        <v>0.88692985133157898</v>
      </c>
      <c r="T4" s="16">
        <f t="shared" ca="1" si="1"/>
        <v>1.6292923360450586</v>
      </c>
      <c r="U4" s="16">
        <f t="shared" ca="1" si="1"/>
        <v>1.4639679036823949</v>
      </c>
      <c r="V4" s="16">
        <f t="shared" ca="1" si="1"/>
        <v>0.60201093380278392</v>
      </c>
      <c r="W4" s="16">
        <f t="shared" ca="1" si="1"/>
        <v>1.2982852856682903</v>
      </c>
      <c r="X4" s="29"/>
      <c r="Y4">
        <v>1</v>
      </c>
      <c r="Z4" s="17">
        <f t="shared" ref="Z4:Z28" ca="1" si="2">Z3*(1+Mean3+Stdev3*NORMSINV(RAND()))</f>
        <v>1.1025040939304716</v>
      </c>
      <c r="AA4" s="17">
        <f t="shared" ref="AA4:AA28" ca="1" si="3">AA3*(1+Mean3+Stdev3*NORMSINV(RAND()))</f>
        <v>0.95800590072604219</v>
      </c>
      <c r="AB4" s="17">
        <f t="shared" ref="AB4:AB28" ca="1" si="4">AB3*(1+Mean3+Stdev3*NORMSINV(RAND()))</f>
        <v>1.1387662019008686</v>
      </c>
      <c r="AC4" s="17">
        <f t="shared" ref="AC4:AC28" ca="1" si="5">AC3*(1+Mean3+Stdev3*NORMSINV(RAND()))</f>
        <v>1.0538050588892836</v>
      </c>
      <c r="AD4" s="17">
        <f t="shared" ref="AD4:AD28" ca="1" si="6">AD3*(1+Mean3+Stdev3*NORMSINV(RAND()))</f>
        <v>1.235930722142188</v>
      </c>
      <c r="AE4" s="17">
        <f t="shared" ref="AE4:AE28" ca="1" si="7">AE3*(1+Mean3+Stdev3*NORMSINV(RAND()))</f>
        <v>0.94881940845276547</v>
      </c>
      <c r="AF4" s="17">
        <f t="shared" ref="AF4:AF28" ca="1" si="8">AF3*(1+Mean3+Stdev3*NORMSINV(RAND()))</f>
        <v>1.019434332064219</v>
      </c>
      <c r="AG4" s="17">
        <f t="shared" ref="AG4:AG28" ca="1" si="9">AG3*(1+Mean3+Stdev3*NORMSINV(RAND()))</f>
        <v>1.1053126425703914</v>
      </c>
      <c r="AH4" s="17">
        <f t="shared" ref="AH4:AH28" ca="1" si="10">AH3*(1+Mean3+Stdev3*NORMSINV(RAND()))</f>
        <v>1.1691019034515628</v>
      </c>
      <c r="AI4" s="17">
        <f t="shared" ref="AI4:AI28" ca="1" si="11">AI3*(1+Mean3+Stdev3*NORMSINV(RAND()))</f>
        <v>0.8947236712269242</v>
      </c>
      <c r="AJ4" s="29"/>
      <c r="AK4">
        <v>1</v>
      </c>
      <c r="AL4" s="18">
        <f t="shared" ref="AL4:AL28" ca="1" si="12">AL3*(1+Mean4+Stdev4*NORMSINV(RAND()))</f>
        <v>1.0357003831179323</v>
      </c>
      <c r="AM4" s="18">
        <f t="shared" ref="AM4:AM28" ca="1" si="13">AM3*(1+Mean4+Stdev4*NORMSINV(RAND()))</f>
        <v>1.0438201205005593</v>
      </c>
      <c r="AN4" s="18">
        <f t="shared" ref="AN4:AN28" ca="1" si="14">AN3*(1+Mean4+Stdev4*NORMSINV(RAND()))</f>
        <v>1.0376457243673254</v>
      </c>
      <c r="AO4" s="18">
        <f t="shared" ref="AO4:AO28" ca="1" si="15">AO3*(1+Mean4+Stdev4*NORMSINV(RAND()))</f>
        <v>1.0499230143394511</v>
      </c>
      <c r="AP4" s="18">
        <f t="shared" ref="AP4:AP28" ca="1" si="16">AP3*(1+Mean4+Stdev4*NORMSINV(RAND()))</f>
        <v>1.0474900917929963</v>
      </c>
      <c r="AQ4" s="18">
        <f t="shared" ref="AQ4:AQ28" ca="1" si="17">AQ3*(1+Mean4+Stdev4*NORMSINV(RAND()))</f>
        <v>1.0594867687023724</v>
      </c>
      <c r="AR4" s="18">
        <f t="shared" ref="AR4:AR28" ca="1" si="18">AR3*(1+Mean4+Stdev4*NORMSINV(RAND()))</f>
        <v>1.057321880232287</v>
      </c>
      <c r="AS4" s="18">
        <f t="shared" ref="AS4:AS28" ca="1" si="19">AS3*(1+Mean4+Stdev4*NORMSINV(RAND()))</f>
        <v>1.0326231880232317</v>
      </c>
      <c r="AT4" s="18">
        <f t="shared" ref="AT4:AT28" ca="1" si="20">AT3*(1+Mean4+Stdev4*NORMSINV(RAND()))</f>
        <v>1.0580440334671877</v>
      </c>
      <c r="AU4" s="18">
        <f t="shared" ref="AU4:AU28" ca="1" si="21">AU3*(1+Mean4+Stdev4*NORMSINV(RAND()))</f>
        <v>1.0373724414010537</v>
      </c>
      <c r="AV4" s="29"/>
    </row>
    <row r="5" spans="1:48" x14ac:dyDescent="0.2">
      <c r="A5">
        <v>2</v>
      </c>
      <c r="B5" s="19">
        <f t="shared" ref="B5:B28" ca="1" si="22">B4*(1+Mean+Stdev*NORMSINV(RAND()))</f>
        <v>1.7605846961512244</v>
      </c>
      <c r="C5" s="19">
        <f t="shared" ca="1" si="0"/>
        <v>0.59155940120653017</v>
      </c>
      <c r="D5" s="19">
        <f t="shared" ca="1" si="0"/>
        <v>0.81219977039085278</v>
      </c>
      <c r="E5" s="19">
        <f t="shared" ca="1" si="0"/>
        <v>1.5548203712904256</v>
      </c>
      <c r="F5" s="19">
        <f t="shared" ca="1" si="0"/>
        <v>0.98065267735936601</v>
      </c>
      <c r="G5" s="19">
        <f t="shared" ca="1" si="0"/>
        <v>1.3306736142206705</v>
      </c>
      <c r="H5" s="19">
        <f t="shared" ca="1" si="0"/>
        <v>1.0574415594930824</v>
      </c>
      <c r="I5" s="19">
        <f t="shared" ca="1" si="0"/>
        <v>1.1930869325402607</v>
      </c>
      <c r="J5" s="19">
        <f t="shared" ca="1" si="0"/>
        <v>1.2461434797071278</v>
      </c>
      <c r="K5" s="19">
        <f t="shared" ca="1" si="0"/>
        <v>0.80856654048157495</v>
      </c>
      <c r="L5" s="29"/>
      <c r="M5" s="15">
        <v>2</v>
      </c>
      <c r="N5" s="16">
        <f t="shared" ref="N5:O28" ca="1" si="23">N4*(1+Mean2+Stdev2*NORMSINV(RAND()))</f>
        <v>1.8095658034723801</v>
      </c>
      <c r="O5" s="16">
        <f t="shared" ca="1" si="23"/>
        <v>2.5769156805333613</v>
      </c>
      <c r="P5" s="16">
        <f t="shared" ca="1" si="1"/>
        <v>1.1260074247914988</v>
      </c>
      <c r="Q5" s="16">
        <f t="shared" ca="1" si="1"/>
        <v>0.65414039011216019</v>
      </c>
      <c r="R5" s="16">
        <f t="shared" ca="1" si="1"/>
        <v>1.1553813046333314</v>
      </c>
      <c r="S5" s="16">
        <f t="shared" ca="1" si="1"/>
        <v>1.1388449144344042</v>
      </c>
      <c r="T5" s="16">
        <f t="shared" ca="1" si="1"/>
        <v>1.6227987781877786</v>
      </c>
      <c r="U5" s="16">
        <f t="shared" ca="1" si="1"/>
        <v>2.2604391414088547</v>
      </c>
      <c r="V5" s="16">
        <f t="shared" ca="1" si="1"/>
        <v>0.55571260755157481</v>
      </c>
      <c r="W5" s="16">
        <f t="shared" ca="1" si="1"/>
        <v>1.1825539299923744</v>
      </c>
      <c r="X5" s="29"/>
      <c r="Y5">
        <v>2</v>
      </c>
      <c r="Z5" s="17">
        <f t="shared" ca="1" si="2"/>
        <v>1.5242179091321069</v>
      </c>
      <c r="AA5" s="17">
        <f t="shared" ca="1" si="3"/>
        <v>1.2576125023917837</v>
      </c>
      <c r="AB5" s="17">
        <f t="shared" ca="1" si="4"/>
        <v>1.3208924064464507</v>
      </c>
      <c r="AC5" s="17">
        <f t="shared" ca="1" si="5"/>
        <v>1.3556134635705392</v>
      </c>
      <c r="AD5" s="17">
        <f t="shared" ca="1" si="6"/>
        <v>1.6960595346364458</v>
      </c>
      <c r="AE5" s="17">
        <f t="shared" ca="1" si="7"/>
        <v>0.87383341170498297</v>
      </c>
      <c r="AF5" s="17">
        <f t="shared" ca="1" si="8"/>
        <v>1.0511158410874295</v>
      </c>
      <c r="AG5" s="17">
        <f t="shared" ca="1" si="9"/>
        <v>1.2013033288914732</v>
      </c>
      <c r="AH5" s="17">
        <f t="shared" ca="1" si="10"/>
        <v>1.0680179665889571</v>
      </c>
      <c r="AI5" s="17">
        <f t="shared" ca="1" si="11"/>
        <v>1.1306370990020289</v>
      </c>
      <c r="AJ5" s="29"/>
      <c r="AK5">
        <v>2</v>
      </c>
      <c r="AL5" s="18">
        <f t="shared" ca="1" si="12"/>
        <v>1.0847993951994344</v>
      </c>
      <c r="AM5" s="18">
        <f t="shared" ca="1" si="13"/>
        <v>1.092186676618649</v>
      </c>
      <c r="AN5" s="18">
        <f t="shared" ca="1" si="14"/>
        <v>1.076981801024633</v>
      </c>
      <c r="AO5" s="18">
        <f t="shared" ca="1" si="15"/>
        <v>1.0947955966199234</v>
      </c>
      <c r="AP5" s="18">
        <f t="shared" ca="1" si="16"/>
        <v>1.1107552230600957</v>
      </c>
      <c r="AQ5" s="18">
        <f t="shared" ca="1" si="17"/>
        <v>1.1206505331889494</v>
      </c>
      <c r="AR5" s="18">
        <f t="shared" ca="1" si="18"/>
        <v>1.1173505263706685</v>
      </c>
      <c r="AS5" s="18">
        <f t="shared" ca="1" si="19"/>
        <v>1.0962365584150153</v>
      </c>
      <c r="AT5" s="18">
        <f t="shared" ca="1" si="20"/>
        <v>1.0984218255368221</v>
      </c>
      <c r="AU5" s="18">
        <f t="shared" ca="1" si="21"/>
        <v>1.0928404481578964</v>
      </c>
      <c r="AV5" s="29"/>
    </row>
    <row r="6" spans="1:48" x14ac:dyDescent="0.2">
      <c r="A6">
        <v>3</v>
      </c>
      <c r="B6" s="19">
        <f t="shared" ca="1" si="22"/>
        <v>1.9014271367709101</v>
      </c>
      <c r="C6" s="19">
        <f t="shared" ca="1" si="0"/>
        <v>0.77702267293462568</v>
      </c>
      <c r="D6" s="19">
        <f t="shared" ca="1" si="0"/>
        <v>0.91199806675657358</v>
      </c>
      <c r="E6" s="19">
        <f t="shared" ca="1" si="0"/>
        <v>1.5112711776138197</v>
      </c>
      <c r="F6" s="19">
        <f t="shared" ca="1" si="0"/>
        <v>1.2488698012273858</v>
      </c>
      <c r="G6" s="19">
        <f t="shared" ca="1" si="0"/>
        <v>1.7887857613879983</v>
      </c>
      <c r="H6" s="19">
        <f t="shared" ca="1" si="0"/>
        <v>0.89306002139122465</v>
      </c>
      <c r="I6" s="19">
        <f t="shared" ca="1" si="0"/>
        <v>1.0303986464822359</v>
      </c>
      <c r="J6" s="19">
        <f t="shared" ca="1" si="0"/>
        <v>1.3043228558721216</v>
      </c>
      <c r="K6" s="19">
        <f t="shared" ca="1" si="0"/>
        <v>0.89246595262864858</v>
      </c>
      <c r="L6" s="29"/>
      <c r="M6" s="15">
        <v>3</v>
      </c>
      <c r="N6" s="16">
        <f t="shared" ca="1" si="23"/>
        <v>1.5377384478567959</v>
      </c>
      <c r="O6" s="16">
        <f t="shared" ca="1" si="23"/>
        <v>2.991959502466508</v>
      </c>
      <c r="P6" s="16">
        <f t="shared" ca="1" si="1"/>
        <v>2.0562853143248967</v>
      </c>
      <c r="Q6" s="16">
        <f t="shared" ca="1" si="1"/>
        <v>0.95218801327695213</v>
      </c>
      <c r="R6" s="16">
        <f t="shared" ca="1" si="1"/>
        <v>0.69340025765744751</v>
      </c>
      <c r="S6" s="16">
        <f t="shared" ca="1" si="1"/>
        <v>1.4665750474097441</v>
      </c>
      <c r="T6" s="16">
        <f t="shared" ca="1" si="1"/>
        <v>2.5108971171312167</v>
      </c>
      <c r="U6" s="16">
        <f t="shared" ca="1" si="1"/>
        <v>1.7566660036213848</v>
      </c>
      <c r="V6" s="16">
        <f t="shared" ca="1" si="1"/>
        <v>0.63974400075347482</v>
      </c>
      <c r="W6" s="16">
        <f t="shared" ca="1" si="1"/>
        <v>1.2857863613480598</v>
      </c>
      <c r="X6" s="29"/>
      <c r="Y6">
        <v>3</v>
      </c>
      <c r="Z6" s="17">
        <f t="shared" ca="1" si="2"/>
        <v>1.336345099328514</v>
      </c>
      <c r="AA6" s="17">
        <f t="shared" ca="1" si="3"/>
        <v>1.1403259265342942</v>
      </c>
      <c r="AB6" s="17">
        <f t="shared" ca="1" si="4"/>
        <v>1.204503893459647</v>
      </c>
      <c r="AC6" s="17">
        <f t="shared" ca="1" si="5"/>
        <v>1.1287104100464957</v>
      </c>
      <c r="AD6" s="17">
        <f t="shared" ca="1" si="6"/>
        <v>1.424120606581218</v>
      </c>
      <c r="AE6" s="17">
        <f t="shared" ca="1" si="7"/>
        <v>0.77299793136222616</v>
      </c>
      <c r="AF6" s="17">
        <f t="shared" ca="1" si="8"/>
        <v>1.0580979108631288</v>
      </c>
      <c r="AG6" s="17">
        <f t="shared" ca="1" si="9"/>
        <v>1.3517054908894954</v>
      </c>
      <c r="AH6" s="17">
        <f t="shared" ca="1" si="10"/>
        <v>1.1011397966357481</v>
      </c>
      <c r="AI6" s="17">
        <f t="shared" ca="1" si="11"/>
        <v>1.2552169930655346</v>
      </c>
      <c r="AJ6" s="29"/>
      <c r="AK6">
        <v>3</v>
      </c>
      <c r="AL6" s="18">
        <f t="shared" ca="1" si="12"/>
        <v>1.1297659297954632</v>
      </c>
      <c r="AM6" s="18">
        <f t="shared" ca="1" si="13"/>
        <v>1.1325572312737116</v>
      </c>
      <c r="AN6" s="18">
        <f t="shared" ca="1" si="14"/>
        <v>1.1378786106030587</v>
      </c>
      <c r="AO6" s="18">
        <f t="shared" ca="1" si="15"/>
        <v>1.1333919580718879</v>
      </c>
      <c r="AP6" s="18">
        <f t="shared" ca="1" si="16"/>
        <v>1.1524707325922747</v>
      </c>
      <c r="AQ6" s="18">
        <f t="shared" ca="1" si="17"/>
        <v>1.1783571334016791</v>
      </c>
      <c r="AR6" s="18">
        <f t="shared" ca="1" si="18"/>
        <v>1.169094414431864</v>
      </c>
      <c r="AS6" s="18">
        <f t="shared" ca="1" si="19"/>
        <v>1.1492035677717725</v>
      </c>
      <c r="AT6" s="18">
        <f t="shared" ca="1" si="20"/>
        <v>1.1515435607658839</v>
      </c>
      <c r="AU6" s="18">
        <f t="shared" ca="1" si="21"/>
        <v>1.1510587893308151</v>
      </c>
      <c r="AV6" s="29"/>
    </row>
    <row r="7" spans="1:48" x14ac:dyDescent="0.2">
      <c r="A7">
        <v>4</v>
      </c>
      <c r="B7" s="19">
        <f t="shared" ca="1" si="22"/>
        <v>1.4370268717709778</v>
      </c>
      <c r="C7" s="19">
        <f t="shared" ca="1" si="0"/>
        <v>0.76685515882781463</v>
      </c>
      <c r="D7" s="19">
        <f t="shared" ca="1" si="0"/>
        <v>0.8168199432286577</v>
      </c>
      <c r="E7" s="19">
        <f t="shared" ca="1" si="0"/>
        <v>1.6255903231568174</v>
      </c>
      <c r="F7" s="19">
        <f t="shared" ca="1" si="0"/>
        <v>1.0630555081130069</v>
      </c>
      <c r="G7" s="19">
        <f t="shared" ca="1" si="0"/>
        <v>2.1893862329949538</v>
      </c>
      <c r="H7" s="19">
        <f t="shared" ca="1" si="0"/>
        <v>0.9271979914993298</v>
      </c>
      <c r="I7" s="19">
        <f t="shared" ca="1" si="0"/>
        <v>0.93796958608665115</v>
      </c>
      <c r="J7" s="19">
        <f t="shared" ca="1" si="0"/>
        <v>1.3436569657032089</v>
      </c>
      <c r="K7" s="19">
        <f t="shared" ca="1" si="0"/>
        <v>1.2840819232948555</v>
      </c>
      <c r="L7" s="29"/>
      <c r="M7" s="15">
        <v>4</v>
      </c>
      <c r="N7" s="16">
        <f t="shared" ca="1" si="23"/>
        <v>1.4781946534730228</v>
      </c>
      <c r="O7" s="16">
        <f t="shared" ca="1" si="23"/>
        <v>3.2266281745874137</v>
      </c>
      <c r="P7" s="16">
        <f t="shared" ca="1" si="1"/>
        <v>2.0697482100880471</v>
      </c>
      <c r="Q7" s="16">
        <f t="shared" ca="1" si="1"/>
        <v>0.69564865485450456</v>
      </c>
      <c r="R7" s="16">
        <f t="shared" ca="1" si="1"/>
        <v>0.74939788614517444</v>
      </c>
      <c r="S7" s="16">
        <f t="shared" ca="1" si="1"/>
        <v>1.5919216656917401</v>
      </c>
      <c r="T7" s="16">
        <f t="shared" ca="1" si="1"/>
        <v>3.5167298881032343</v>
      </c>
      <c r="U7" s="16">
        <f t="shared" ca="1" si="1"/>
        <v>2.8540501889958745</v>
      </c>
      <c r="V7" s="16">
        <f t="shared" ca="1" si="1"/>
        <v>0.61099860275406681</v>
      </c>
      <c r="W7" s="16">
        <f t="shared" ca="1" si="1"/>
        <v>1.0975209529590748</v>
      </c>
      <c r="X7" s="29"/>
      <c r="Y7">
        <v>4</v>
      </c>
      <c r="Z7" s="17">
        <f t="shared" ca="1" si="2"/>
        <v>1.3017661930167119</v>
      </c>
      <c r="AA7" s="17">
        <f t="shared" ca="1" si="3"/>
        <v>1.2629001068203354</v>
      </c>
      <c r="AB7" s="17">
        <f t="shared" ca="1" si="4"/>
        <v>1.2790715901242087</v>
      </c>
      <c r="AC7" s="17">
        <f t="shared" ca="1" si="5"/>
        <v>1.55740087051661</v>
      </c>
      <c r="AD7" s="17">
        <f t="shared" ca="1" si="6"/>
        <v>1.1691080450479738</v>
      </c>
      <c r="AE7" s="17">
        <f t="shared" ca="1" si="7"/>
        <v>0.95752016197016243</v>
      </c>
      <c r="AF7" s="17">
        <f t="shared" ca="1" si="8"/>
        <v>1.5254169892294738</v>
      </c>
      <c r="AG7" s="17">
        <f t="shared" ca="1" si="9"/>
        <v>1.005020476622049</v>
      </c>
      <c r="AH7" s="17">
        <f t="shared" ca="1" si="10"/>
        <v>1.2632216008080284</v>
      </c>
      <c r="AI7" s="17">
        <f t="shared" ca="1" si="11"/>
        <v>0.85975383460765364</v>
      </c>
      <c r="AJ7" s="29"/>
      <c r="AK7">
        <v>4</v>
      </c>
      <c r="AL7" s="18">
        <f t="shared" ca="1" si="12"/>
        <v>1.2047731938243114</v>
      </c>
      <c r="AM7" s="18">
        <f t="shared" ca="1" si="13"/>
        <v>1.1907591212031552</v>
      </c>
      <c r="AN7" s="18">
        <f t="shared" ca="1" si="14"/>
        <v>1.2018146887872194</v>
      </c>
      <c r="AO7" s="18">
        <f t="shared" ca="1" si="15"/>
        <v>1.1793946390233927</v>
      </c>
      <c r="AP7" s="18">
        <f t="shared" ca="1" si="16"/>
        <v>1.2136703617679543</v>
      </c>
      <c r="AQ7" s="18">
        <f t="shared" ca="1" si="17"/>
        <v>1.2549494297482171</v>
      </c>
      <c r="AR7" s="18">
        <f t="shared" ca="1" si="18"/>
        <v>1.246906852855487</v>
      </c>
      <c r="AS7" s="18">
        <f t="shared" ca="1" si="19"/>
        <v>1.2022670564291718</v>
      </c>
      <c r="AT7" s="18">
        <f t="shared" ca="1" si="20"/>
        <v>1.2031128783080984</v>
      </c>
      <c r="AU7" s="18">
        <f t="shared" ca="1" si="21"/>
        <v>1.2099106545671143</v>
      </c>
      <c r="AV7" s="29"/>
    </row>
    <row r="8" spans="1:48" x14ac:dyDescent="0.2">
      <c r="A8">
        <v>5</v>
      </c>
      <c r="B8" s="19">
        <f t="shared" ca="1" si="22"/>
        <v>1.3682384761162854</v>
      </c>
      <c r="C8" s="19">
        <f t="shared" ca="1" si="0"/>
        <v>0.7551580878947135</v>
      </c>
      <c r="D8" s="19">
        <f t="shared" ca="1" si="0"/>
        <v>0.91087894927838398</v>
      </c>
      <c r="E8" s="19">
        <f t="shared" ca="1" si="0"/>
        <v>1.2984403338036654</v>
      </c>
      <c r="F8" s="19">
        <f t="shared" ca="1" si="0"/>
        <v>1.2260296572353129</v>
      </c>
      <c r="G8" s="19">
        <f t="shared" ca="1" si="0"/>
        <v>2.4362029435652137</v>
      </c>
      <c r="H8" s="19">
        <f t="shared" ca="1" si="0"/>
        <v>0.52982515927132146</v>
      </c>
      <c r="I8" s="19">
        <f t="shared" ca="1" si="0"/>
        <v>0.7773978209523168</v>
      </c>
      <c r="J8" s="19">
        <f t="shared" ca="1" si="0"/>
        <v>1.3144804051004253</v>
      </c>
      <c r="K8" s="19">
        <f t="shared" ca="1" si="0"/>
        <v>1.2506045994910044</v>
      </c>
      <c r="L8" s="29"/>
      <c r="M8" s="15">
        <v>5</v>
      </c>
      <c r="N8" s="16">
        <f t="shared" ca="1" si="23"/>
        <v>2.6352955357623937</v>
      </c>
      <c r="O8" s="16">
        <f t="shared" ca="1" si="23"/>
        <v>4.1701323402812713</v>
      </c>
      <c r="P8" s="16">
        <f t="shared" ca="1" si="1"/>
        <v>2.5441721142754727</v>
      </c>
      <c r="Q8" s="16">
        <f t="shared" ca="1" si="1"/>
        <v>0.76847765753111963</v>
      </c>
      <c r="R8" s="16">
        <f t="shared" ca="1" si="1"/>
        <v>0.95961600920177736</v>
      </c>
      <c r="S8" s="16">
        <f t="shared" ca="1" si="1"/>
        <v>1.4251546706957903</v>
      </c>
      <c r="T8" s="16">
        <f t="shared" ca="1" si="1"/>
        <v>3.3887743092852154</v>
      </c>
      <c r="U8" s="16">
        <f t="shared" ca="1" si="1"/>
        <v>3.3603966081951238</v>
      </c>
      <c r="V8" s="16">
        <f t="shared" ca="1" si="1"/>
        <v>0.57558885016336936</v>
      </c>
      <c r="W8" s="16">
        <f t="shared" ca="1" si="1"/>
        <v>1.0713943028255559</v>
      </c>
      <c r="X8" s="29"/>
      <c r="Y8">
        <v>5</v>
      </c>
      <c r="Z8" s="17">
        <f t="shared" ca="1" si="2"/>
        <v>1.1471453693800902</v>
      </c>
      <c r="AA8" s="17">
        <f t="shared" ca="1" si="3"/>
        <v>1.1192496643781147</v>
      </c>
      <c r="AB8" s="17">
        <f t="shared" ca="1" si="4"/>
        <v>1.5802664150528547</v>
      </c>
      <c r="AC8" s="17">
        <f t="shared" ca="1" si="5"/>
        <v>1.7226412261132746</v>
      </c>
      <c r="AD8" s="17">
        <f t="shared" ca="1" si="6"/>
        <v>1.3831663900566953</v>
      </c>
      <c r="AE8" s="17">
        <f t="shared" ca="1" si="7"/>
        <v>1.1942585360144764</v>
      </c>
      <c r="AF8" s="17">
        <f t="shared" ca="1" si="8"/>
        <v>1.7315278236040799</v>
      </c>
      <c r="AG8" s="17">
        <f t="shared" ca="1" si="9"/>
        <v>1.2428677917445674</v>
      </c>
      <c r="AH8" s="17">
        <f t="shared" ca="1" si="10"/>
        <v>1.3557361840050335</v>
      </c>
      <c r="AI8" s="17">
        <f t="shared" ca="1" si="11"/>
        <v>1.1008642980538825</v>
      </c>
      <c r="AJ8" s="29"/>
      <c r="AK8">
        <v>5</v>
      </c>
      <c r="AL8" s="18">
        <f t="shared" ca="1" si="12"/>
        <v>1.2574366053814368</v>
      </c>
      <c r="AM8" s="18">
        <f t="shared" ca="1" si="13"/>
        <v>1.2416738671965719</v>
      </c>
      <c r="AN8" s="18">
        <f t="shared" ca="1" si="14"/>
        <v>1.2572220779508301</v>
      </c>
      <c r="AO8" s="18">
        <f t="shared" ca="1" si="15"/>
        <v>1.2139104627235286</v>
      </c>
      <c r="AP8" s="18">
        <f t="shared" ca="1" si="16"/>
        <v>1.2709361053080714</v>
      </c>
      <c r="AQ8" s="18">
        <f t="shared" ca="1" si="17"/>
        <v>1.3122225255903808</v>
      </c>
      <c r="AR8" s="18">
        <f t="shared" ca="1" si="18"/>
        <v>1.277550733341978</v>
      </c>
      <c r="AS8" s="18">
        <f t="shared" ca="1" si="19"/>
        <v>1.2367610982367176</v>
      </c>
      <c r="AT8" s="18">
        <f t="shared" ca="1" si="20"/>
        <v>1.2573610549998753</v>
      </c>
      <c r="AU8" s="18">
        <f t="shared" ca="1" si="21"/>
        <v>1.2671026730594357</v>
      </c>
      <c r="AV8" s="29"/>
    </row>
    <row r="9" spans="1:48" x14ac:dyDescent="0.2">
      <c r="A9">
        <v>6</v>
      </c>
      <c r="B9" s="19">
        <f t="shared" ca="1" si="22"/>
        <v>1.6726154669531268</v>
      </c>
      <c r="C9" s="19">
        <f t="shared" ca="1" si="0"/>
        <v>0.71830456380958452</v>
      </c>
      <c r="D9" s="19">
        <f t="shared" ca="1" si="0"/>
        <v>0.76332011160770896</v>
      </c>
      <c r="E9" s="19">
        <f t="shared" ca="1" si="0"/>
        <v>1.691940025569892</v>
      </c>
      <c r="F9" s="19">
        <f t="shared" ca="1" si="0"/>
        <v>0.9845793282371752</v>
      </c>
      <c r="G9" s="19">
        <f t="shared" ca="1" si="0"/>
        <v>2.638124232129214</v>
      </c>
      <c r="H9" s="19">
        <f t="shared" ca="1" si="0"/>
        <v>0.52948311165706441</v>
      </c>
      <c r="I9" s="19">
        <f t="shared" ca="1" si="0"/>
        <v>0.85619371890662122</v>
      </c>
      <c r="J9" s="19">
        <f t="shared" ca="1" si="0"/>
        <v>1.2392935118836375</v>
      </c>
      <c r="K9" s="19">
        <f t="shared" ca="1" si="0"/>
        <v>1.7331764387036035</v>
      </c>
      <c r="L9" s="29"/>
      <c r="M9" s="15">
        <v>6</v>
      </c>
      <c r="N9" s="16">
        <f t="shared" ca="1" si="23"/>
        <v>3.2522388003023845</v>
      </c>
      <c r="O9" s="16">
        <f t="shared" ca="1" si="23"/>
        <v>6.5206672816357427</v>
      </c>
      <c r="P9" s="16">
        <f t="shared" ca="1" si="1"/>
        <v>3.8726799925174702</v>
      </c>
      <c r="Q9" s="16">
        <f t="shared" ca="1" si="1"/>
        <v>0.74161851907490262</v>
      </c>
      <c r="R9" s="16">
        <f t="shared" ca="1" si="1"/>
        <v>0.70106613961569542</v>
      </c>
      <c r="S9" s="16">
        <f t="shared" ca="1" si="1"/>
        <v>1.8305780503086537</v>
      </c>
      <c r="T9" s="16">
        <f t="shared" ca="1" si="1"/>
        <v>5.4337087469452348</v>
      </c>
      <c r="U9" s="16">
        <f t="shared" ca="1" si="1"/>
        <v>2.8418262843441937</v>
      </c>
      <c r="V9" s="16">
        <f t="shared" ca="1" si="1"/>
        <v>0.34976363179677911</v>
      </c>
      <c r="W9" s="16">
        <f t="shared" ca="1" si="1"/>
        <v>1.3226706801752908</v>
      </c>
      <c r="X9" s="29"/>
      <c r="Y9">
        <v>6</v>
      </c>
      <c r="Z9" s="17">
        <f t="shared" ca="1" si="2"/>
        <v>1.1462416256401422</v>
      </c>
      <c r="AA9" s="17">
        <f t="shared" ca="1" si="3"/>
        <v>1.2452987527184092</v>
      </c>
      <c r="AB9" s="17">
        <f t="shared" ca="1" si="4"/>
        <v>1.7293666811686599</v>
      </c>
      <c r="AC9" s="17">
        <f t="shared" ca="1" si="5"/>
        <v>1.8318609690341927</v>
      </c>
      <c r="AD9" s="17">
        <f t="shared" ca="1" si="6"/>
        <v>1.605523995039116</v>
      </c>
      <c r="AE9" s="17">
        <f t="shared" ca="1" si="7"/>
        <v>1.3070099030491409</v>
      </c>
      <c r="AF9" s="17">
        <f t="shared" ca="1" si="8"/>
        <v>1.9946380568329398</v>
      </c>
      <c r="AG9" s="17">
        <f t="shared" ca="1" si="9"/>
        <v>1.5212361512154686</v>
      </c>
      <c r="AH9" s="17">
        <f t="shared" ca="1" si="10"/>
        <v>1.3671300359395098</v>
      </c>
      <c r="AI9" s="17">
        <f t="shared" ca="1" si="11"/>
        <v>1.3762732256190999</v>
      </c>
      <c r="AJ9" s="29"/>
      <c r="AK9">
        <v>6</v>
      </c>
      <c r="AL9" s="18">
        <f t="shared" ca="1" si="12"/>
        <v>1.302697450996896</v>
      </c>
      <c r="AM9" s="18">
        <f t="shared" ca="1" si="13"/>
        <v>1.2918727655979898</v>
      </c>
      <c r="AN9" s="18">
        <f t="shared" ca="1" si="14"/>
        <v>1.3116707654109545</v>
      </c>
      <c r="AO9" s="18">
        <f t="shared" ca="1" si="15"/>
        <v>1.2780193447607999</v>
      </c>
      <c r="AP9" s="18">
        <f t="shared" ca="1" si="16"/>
        <v>1.3299133876663607</v>
      </c>
      <c r="AQ9" s="18">
        <f t="shared" ca="1" si="17"/>
        <v>1.3566913220342773</v>
      </c>
      <c r="AR9" s="18">
        <f t="shared" ca="1" si="18"/>
        <v>1.3529892742740295</v>
      </c>
      <c r="AS9" s="18">
        <f t="shared" ca="1" si="19"/>
        <v>1.2929256554627464</v>
      </c>
      <c r="AT9" s="18">
        <f t="shared" ca="1" si="20"/>
        <v>1.3159594450177405</v>
      </c>
      <c r="AU9" s="18">
        <f t="shared" ca="1" si="21"/>
        <v>1.3465522703612169</v>
      </c>
      <c r="AV9" s="29"/>
    </row>
    <row r="10" spans="1:48" x14ac:dyDescent="0.2">
      <c r="A10">
        <v>7</v>
      </c>
      <c r="B10" s="19">
        <f t="shared" ca="1" si="22"/>
        <v>1.5462962016065509</v>
      </c>
      <c r="C10" s="19">
        <f t="shared" ca="1" si="0"/>
        <v>0.77740333753959301</v>
      </c>
      <c r="D10" s="19">
        <f t="shared" ca="1" si="0"/>
        <v>1.0454978007651674</v>
      </c>
      <c r="E10" s="19">
        <f t="shared" ca="1" si="0"/>
        <v>1.6196978833002462</v>
      </c>
      <c r="F10" s="19">
        <f t="shared" ca="1" si="0"/>
        <v>1.1302174406959713</v>
      </c>
      <c r="G10" s="19">
        <f t="shared" ca="1" si="0"/>
        <v>3.705941768533457</v>
      </c>
      <c r="H10" s="19">
        <f t="shared" ca="1" si="0"/>
        <v>0.59293817116626413</v>
      </c>
      <c r="I10" s="19">
        <f t="shared" ca="1" si="0"/>
        <v>0.78981227098400719</v>
      </c>
      <c r="J10" s="19">
        <f t="shared" ca="1" si="0"/>
        <v>1.9040808031403851</v>
      </c>
      <c r="K10" s="19">
        <f t="shared" ca="1" si="0"/>
        <v>1.5477713845535368</v>
      </c>
      <c r="L10" s="29"/>
      <c r="M10" s="15">
        <v>7</v>
      </c>
      <c r="N10" s="16">
        <f t="shared" ca="1" si="23"/>
        <v>4.6082316641179641</v>
      </c>
      <c r="O10" s="16">
        <f t="shared" ca="1" si="23"/>
        <v>7.7209199686133418</v>
      </c>
      <c r="P10" s="16">
        <f t="shared" ca="1" si="1"/>
        <v>4.8614185217711334</v>
      </c>
      <c r="Q10" s="16">
        <f t="shared" ca="1" si="1"/>
        <v>0.95959189676061063</v>
      </c>
      <c r="R10" s="16">
        <f t="shared" ca="1" si="1"/>
        <v>0.59998088250743709</v>
      </c>
      <c r="S10" s="16">
        <f t="shared" ca="1" si="1"/>
        <v>2.153438979867131</v>
      </c>
      <c r="T10" s="16">
        <f t="shared" ca="1" si="1"/>
        <v>3.3748914986659733</v>
      </c>
      <c r="U10" s="16">
        <f t="shared" ca="1" si="1"/>
        <v>3.985667675624605</v>
      </c>
      <c r="V10" s="16">
        <f t="shared" ca="1" si="1"/>
        <v>0.26196904994508702</v>
      </c>
      <c r="W10" s="16">
        <f t="shared" ca="1" si="1"/>
        <v>1.6237959742459322</v>
      </c>
      <c r="X10" s="29"/>
      <c r="Y10">
        <v>7</v>
      </c>
      <c r="Z10" s="17">
        <f t="shared" ca="1" si="2"/>
        <v>1.1547679935731843</v>
      </c>
      <c r="AA10" s="17">
        <f t="shared" ca="1" si="3"/>
        <v>1.3861226864390357</v>
      </c>
      <c r="AB10" s="17">
        <f t="shared" ca="1" si="4"/>
        <v>1.8618757123595429</v>
      </c>
      <c r="AC10" s="17">
        <f t="shared" ca="1" si="5"/>
        <v>1.7574620415642541</v>
      </c>
      <c r="AD10" s="17">
        <f t="shared" ca="1" si="6"/>
        <v>2.0389525625973905</v>
      </c>
      <c r="AE10" s="17">
        <f t="shared" ca="1" si="7"/>
        <v>1.4755103717928266</v>
      </c>
      <c r="AF10" s="17">
        <f t="shared" ca="1" si="8"/>
        <v>2.652392118086897</v>
      </c>
      <c r="AG10" s="17">
        <f t="shared" ca="1" si="9"/>
        <v>1.4310772008056634</v>
      </c>
      <c r="AH10" s="17">
        <f t="shared" ca="1" si="10"/>
        <v>1.6027253082138513</v>
      </c>
      <c r="AI10" s="17">
        <f t="shared" ca="1" si="11"/>
        <v>0.93177247125278106</v>
      </c>
      <c r="AJ10" s="29"/>
      <c r="AK10">
        <v>7</v>
      </c>
      <c r="AL10" s="18">
        <f t="shared" ca="1" si="12"/>
        <v>1.3737857410348866</v>
      </c>
      <c r="AM10" s="18">
        <f t="shared" ca="1" si="13"/>
        <v>1.3574663784009566</v>
      </c>
      <c r="AN10" s="18">
        <f t="shared" ca="1" si="14"/>
        <v>1.3713276835830572</v>
      </c>
      <c r="AO10" s="18">
        <f t="shared" ca="1" si="15"/>
        <v>1.3369779189215361</v>
      </c>
      <c r="AP10" s="18">
        <f t="shared" ca="1" si="16"/>
        <v>1.3974009953134154</v>
      </c>
      <c r="AQ10" s="18">
        <f t="shared" ca="1" si="17"/>
        <v>1.4356837866481593</v>
      </c>
      <c r="AR10" s="18">
        <f t="shared" ca="1" si="18"/>
        <v>1.4102682576484185</v>
      </c>
      <c r="AS10" s="18">
        <f t="shared" ca="1" si="19"/>
        <v>1.3538197438555424</v>
      </c>
      <c r="AT10" s="18">
        <f t="shared" ca="1" si="20"/>
        <v>1.3764481488587699</v>
      </c>
      <c r="AU10" s="18">
        <f t="shared" ca="1" si="21"/>
        <v>1.3987003436694718</v>
      </c>
      <c r="AV10" s="29"/>
    </row>
    <row r="11" spans="1:48" x14ac:dyDescent="0.2">
      <c r="A11">
        <v>8</v>
      </c>
      <c r="B11" s="19">
        <f t="shared" ca="1" si="22"/>
        <v>1.6269641629985778</v>
      </c>
      <c r="C11" s="19">
        <f t="shared" ca="1" si="0"/>
        <v>0.95669723652057703</v>
      </c>
      <c r="D11" s="19">
        <f t="shared" ca="1" si="0"/>
        <v>1.1184163023961853</v>
      </c>
      <c r="E11" s="19">
        <f t="shared" ca="1" si="0"/>
        <v>1.5679495431050052</v>
      </c>
      <c r="F11" s="19">
        <f t="shared" ca="1" si="0"/>
        <v>1.0639827755930782</v>
      </c>
      <c r="G11" s="19">
        <f t="shared" ca="1" si="0"/>
        <v>4.2203850943475407</v>
      </c>
      <c r="H11" s="19">
        <f t="shared" ca="1" si="0"/>
        <v>0.54528948494658092</v>
      </c>
      <c r="I11" s="19">
        <f t="shared" ca="1" si="0"/>
        <v>1.1012366368253987</v>
      </c>
      <c r="J11" s="19">
        <f t="shared" ca="1" si="0"/>
        <v>2.1584579347533177</v>
      </c>
      <c r="K11" s="19">
        <f t="shared" ca="1" si="0"/>
        <v>1.4366522853101913</v>
      </c>
      <c r="L11" s="29"/>
      <c r="M11" s="15">
        <v>8</v>
      </c>
      <c r="N11" s="16">
        <f t="shared" ca="1" si="23"/>
        <v>6.2214078342806118</v>
      </c>
      <c r="O11" s="16">
        <f t="shared" ca="1" si="23"/>
        <v>4.4599890263261495</v>
      </c>
      <c r="P11" s="16">
        <f t="shared" ca="1" si="1"/>
        <v>7.2975141676429089</v>
      </c>
      <c r="Q11" s="16">
        <f t="shared" ca="1" si="1"/>
        <v>0.89273253970326372</v>
      </c>
      <c r="R11" s="16">
        <f t="shared" ca="1" si="1"/>
        <v>0.58044424096952918</v>
      </c>
      <c r="S11" s="16">
        <f t="shared" ca="1" si="1"/>
        <v>2.2212902396611649</v>
      </c>
      <c r="T11" s="16">
        <f t="shared" ca="1" si="1"/>
        <v>4.1663690832363596</v>
      </c>
      <c r="U11" s="16">
        <f t="shared" ca="1" si="1"/>
        <v>3.1862561305919428</v>
      </c>
      <c r="V11" s="16">
        <f t="shared" ca="1" si="1"/>
        <v>0.30893890887660036</v>
      </c>
      <c r="W11" s="16">
        <f t="shared" ca="1" si="1"/>
        <v>1.7208821489635422</v>
      </c>
      <c r="X11" s="29"/>
      <c r="Y11">
        <v>8</v>
      </c>
      <c r="Z11" s="17">
        <f t="shared" ca="1" si="2"/>
        <v>0.9490652811165381</v>
      </c>
      <c r="AA11" s="17">
        <f t="shared" ca="1" si="3"/>
        <v>1.6832213492432371</v>
      </c>
      <c r="AB11" s="17">
        <f t="shared" ca="1" si="4"/>
        <v>2.1071825284731722</v>
      </c>
      <c r="AC11" s="17">
        <f t="shared" ca="1" si="5"/>
        <v>1.7568087625681175</v>
      </c>
      <c r="AD11" s="17">
        <f t="shared" ca="1" si="6"/>
        <v>1.9852158402312727</v>
      </c>
      <c r="AE11" s="17">
        <f t="shared" ca="1" si="7"/>
        <v>1.5770183705861551</v>
      </c>
      <c r="AF11" s="17">
        <f t="shared" ca="1" si="8"/>
        <v>3.487239449989799</v>
      </c>
      <c r="AG11" s="17">
        <f t="shared" ca="1" si="9"/>
        <v>1.5827146341234686</v>
      </c>
      <c r="AH11" s="17">
        <f t="shared" ca="1" si="10"/>
        <v>1.4902859146172498</v>
      </c>
      <c r="AI11" s="17">
        <f t="shared" ca="1" si="11"/>
        <v>0.98213881215934495</v>
      </c>
      <c r="AJ11" s="29"/>
      <c r="AK11">
        <v>8</v>
      </c>
      <c r="AL11" s="18">
        <f t="shared" ca="1" si="12"/>
        <v>1.4447643044499301</v>
      </c>
      <c r="AM11" s="18">
        <f t="shared" ca="1" si="13"/>
        <v>1.4299294786414503</v>
      </c>
      <c r="AN11" s="18">
        <f t="shared" ca="1" si="14"/>
        <v>1.4421727211604767</v>
      </c>
      <c r="AO11" s="18">
        <f t="shared" ca="1" si="15"/>
        <v>1.3977155585795837</v>
      </c>
      <c r="AP11" s="18">
        <f t="shared" ca="1" si="16"/>
        <v>1.4648143094414106</v>
      </c>
      <c r="AQ11" s="18">
        <f t="shared" ca="1" si="17"/>
        <v>1.5251210788720357</v>
      </c>
      <c r="AR11" s="18">
        <f t="shared" ca="1" si="18"/>
        <v>1.4509589979150939</v>
      </c>
      <c r="AS11" s="18">
        <f t="shared" ca="1" si="19"/>
        <v>1.4237293600806069</v>
      </c>
      <c r="AT11" s="18">
        <f t="shared" ca="1" si="20"/>
        <v>1.4464457819207603</v>
      </c>
      <c r="AU11" s="18">
        <f t="shared" ca="1" si="21"/>
        <v>1.4582320055035056</v>
      </c>
      <c r="AV11" s="29"/>
    </row>
    <row r="12" spans="1:48" x14ac:dyDescent="0.2">
      <c r="A12">
        <v>9</v>
      </c>
      <c r="B12" s="19">
        <f t="shared" ca="1" si="22"/>
        <v>1.7788778425849296</v>
      </c>
      <c r="C12" s="19">
        <f t="shared" ca="1" si="0"/>
        <v>1.0681771599696639</v>
      </c>
      <c r="D12" s="19">
        <f t="shared" ca="1" si="0"/>
        <v>1.2704018100446244</v>
      </c>
      <c r="E12" s="19">
        <f t="shared" ca="1" si="0"/>
        <v>1.6370727389311277</v>
      </c>
      <c r="F12" s="19">
        <f t="shared" ca="1" si="0"/>
        <v>1.351901940631099</v>
      </c>
      <c r="G12" s="19">
        <f t="shared" ca="1" si="0"/>
        <v>3.9453830308304223</v>
      </c>
      <c r="H12" s="19">
        <f t="shared" ca="1" si="0"/>
        <v>0.84248878230002366</v>
      </c>
      <c r="I12" s="19">
        <f t="shared" ca="1" si="0"/>
        <v>1.0720988770167659</v>
      </c>
      <c r="J12" s="19">
        <f t="shared" ca="1" si="0"/>
        <v>2.08112029405059</v>
      </c>
      <c r="K12" s="19">
        <f t="shared" ca="1" si="0"/>
        <v>1.7440008218002696</v>
      </c>
      <c r="L12" s="29"/>
      <c r="M12" s="15">
        <v>9</v>
      </c>
      <c r="N12" s="16">
        <f t="shared" ca="1" si="23"/>
        <v>1.9382289204651031</v>
      </c>
      <c r="O12" s="16">
        <f t="shared" ca="1" si="23"/>
        <v>3.1022167358994488</v>
      </c>
      <c r="P12" s="16">
        <f t="shared" ca="1" si="1"/>
        <v>3.6388909633682442</v>
      </c>
      <c r="Q12" s="16">
        <f t="shared" ca="1" si="1"/>
        <v>1.3145408160210994</v>
      </c>
      <c r="R12" s="16">
        <f t="shared" ca="1" si="1"/>
        <v>0.86246972519173271</v>
      </c>
      <c r="S12" s="16">
        <f t="shared" ca="1" si="1"/>
        <v>2.8878327319341337</v>
      </c>
      <c r="T12" s="16">
        <f t="shared" ca="1" si="1"/>
        <v>4.4526514608615972</v>
      </c>
      <c r="U12" s="16">
        <f t="shared" ca="1" si="1"/>
        <v>1.9487681808745325</v>
      </c>
      <c r="V12" s="16">
        <f t="shared" ca="1" si="1"/>
        <v>0.41647270222215349</v>
      </c>
      <c r="W12" s="16">
        <f t="shared" ca="1" si="1"/>
        <v>2.5473199047995188</v>
      </c>
      <c r="X12" s="29"/>
      <c r="Y12">
        <v>9</v>
      </c>
      <c r="Z12" s="17">
        <f t="shared" ca="1" si="2"/>
        <v>1.1374157348504683</v>
      </c>
      <c r="AA12" s="17">
        <f t="shared" ca="1" si="3"/>
        <v>1.9827097737447177</v>
      </c>
      <c r="AB12" s="17">
        <f t="shared" ca="1" si="4"/>
        <v>2.1072453253225101</v>
      </c>
      <c r="AC12" s="17">
        <f t="shared" ca="1" si="5"/>
        <v>2.5630722809000011</v>
      </c>
      <c r="AD12" s="17">
        <f t="shared" ca="1" si="6"/>
        <v>1.9012216130902639</v>
      </c>
      <c r="AE12" s="17">
        <f t="shared" ca="1" si="7"/>
        <v>1.8400539091979768</v>
      </c>
      <c r="AF12" s="17">
        <f t="shared" ca="1" si="8"/>
        <v>3.7454420079318185</v>
      </c>
      <c r="AG12" s="17">
        <f t="shared" ca="1" si="9"/>
        <v>1.7288548372438299</v>
      </c>
      <c r="AH12" s="17">
        <f t="shared" ca="1" si="10"/>
        <v>1.8249958940953259</v>
      </c>
      <c r="AI12" s="17">
        <f t="shared" ca="1" si="11"/>
        <v>1.1615830985175297</v>
      </c>
      <c r="AJ12" s="29"/>
      <c r="AK12">
        <v>9</v>
      </c>
      <c r="AL12" s="18">
        <f t="shared" ca="1" si="12"/>
        <v>1.5001692031858556</v>
      </c>
      <c r="AM12" s="18">
        <f t="shared" ca="1" si="13"/>
        <v>1.5183990456896659</v>
      </c>
      <c r="AN12" s="18">
        <f t="shared" ca="1" si="14"/>
        <v>1.5294355683212888</v>
      </c>
      <c r="AO12" s="18">
        <f t="shared" ca="1" si="15"/>
        <v>1.4504954130364256</v>
      </c>
      <c r="AP12" s="18">
        <f t="shared" ca="1" si="16"/>
        <v>1.5573477192562659</v>
      </c>
      <c r="AQ12" s="18">
        <f t="shared" ca="1" si="17"/>
        <v>1.5823463163250422</v>
      </c>
      <c r="AR12" s="18">
        <f t="shared" ca="1" si="18"/>
        <v>1.5329603940598768</v>
      </c>
      <c r="AS12" s="18">
        <f t="shared" ca="1" si="19"/>
        <v>1.4770729351853205</v>
      </c>
      <c r="AT12" s="18">
        <f t="shared" ca="1" si="20"/>
        <v>1.4938202878377596</v>
      </c>
      <c r="AU12" s="18">
        <f t="shared" ca="1" si="21"/>
        <v>1.527794433157277</v>
      </c>
      <c r="AV12" s="29"/>
    </row>
    <row r="13" spans="1:48" x14ac:dyDescent="0.2">
      <c r="A13">
        <v>10</v>
      </c>
      <c r="B13" s="19">
        <f t="shared" ca="1" si="22"/>
        <v>1.8478951767237959</v>
      </c>
      <c r="C13" s="19">
        <f t="shared" ca="1" si="0"/>
        <v>1.3301692741513886</v>
      </c>
      <c r="D13" s="19">
        <f t="shared" ca="1" si="0"/>
        <v>1.6214815912016647</v>
      </c>
      <c r="E13" s="19">
        <f t="shared" ca="1" si="0"/>
        <v>1.690105013691384</v>
      </c>
      <c r="F13" s="19">
        <f t="shared" ca="1" si="0"/>
        <v>0.76065821326440952</v>
      </c>
      <c r="G13" s="19">
        <f t="shared" ca="1" si="0"/>
        <v>3.433468310697851</v>
      </c>
      <c r="H13" s="19">
        <f t="shared" ca="1" si="0"/>
        <v>0.8447076644389292</v>
      </c>
      <c r="I13" s="19">
        <f t="shared" ca="1" si="0"/>
        <v>1.0441441527567072</v>
      </c>
      <c r="J13" s="19">
        <f t="shared" ca="1" si="0"/>
        <v>1.515681283986545</v>
      </c>
      <c r="K13" s="19">
        <f t="shared" ca="1" si="0"/>
        <v>1.978649424300444</v>
      </c>
      <c r="L13" s="29"/>
      <c r="M13" s="15">
        <v>10</v>
      </c>
      <c r="N13" s="16">
        <f t="shared" ca="1" si="23"/>
        <v>2.6745667623471379</v>
      </c>
      <c r="O13" s="16">
        <f t="shared" ca="1" si="23"/>
        <v>4.4250155847068182</v>
      </c>
      <c r="P13" s="16">
        <f t="shared" ca="1" si="1"/>
        <v>5.3865639788578914</v>
      </c>
      <c r="Q13" s="16">
        <f t="shared" ca="1" si="1"/>
        <v>0.80979735047912071</v>
      </c>
      <c r="R13" s="16">
        <f t="shared" ca="1" si="1"/>
        <v>1.2360953698546107</v>
      </c>
      <c r="S13" s="16">
        <f t="shared" ca="1" si="1"/>
        <v>3.8738476349584641</v>
      </c>
      <c r="T13" s="16">
        <f t="shared" ca="1" si="1"/>
        <v>6.9077439435242107</v>
      </c>
      <c r="U13" s="16">
        <f t="shared" ca="1" si="1"/>
        <v>1.6379472613275228</v>
      </c>
      <c r="V13" s="16">
        <f t="shared" ca="1" si="1"/>
        <v>0.34269357898191721</v>
      </c>
      <c r="W13" s="16">
        <f t="shared" ca="1" si="1"/>
        <v>3.4052301664782116</v>
      </c>
      <c r="X13" s="29"/>
      <c r="Y13">
        <v>10</v>
      </c>
      <c r="Z13" s="17">
        <f t="shared" ca="1" si="2"/>
        <v>1.3160449307732289</v>
      </c>
      <c r="AA13" s="17">
        <f t="shared" ca="1" si="3"/>
        <v>2.5056491444656377</v>
      </c>
      <c r="AB13" s="17">
        <f t="shared" ca="1" si="4"/>
        <v>1.3926732936310575</v>
      </c>
      <c r="AC13" s="17">
        <f t="shared" ca="1" si="5"/>
        <v>2.5604893671734534</v>
      </c>
      <c r="AD13" s="17">
        <f t="shared" ca="1" si="6"/>
        <v>1.3728317889126442</v>
      </c>
      <c r="AE13" s="17">
        <f t="shared" ca="1" si="7"/>
        <v>1.8963287932139263</v>
      </c>
      <c r="AF13" s="17">
        <f t="shared" ca="1" si="8"/>
        <v>3.6493345338089846</v>
      </c>
      <c r="AG13" s="17">
        <f t="shared" ca="1" si="9"/>
        <v>1.8708632838188841</v>
      </c>
      <c r="AH13" s="17">
        <f t="shared" ca="1" si="10"/>
        <v>2.0040931313230015</v>
      </c>
      <c r="AI13" s="17">
        <f t="shared" ca="1" si="11"/>
        <v>1.4002619746948828</v>
      </c>
      <c r="AJ13" s="29"/>
      <c r="AK13">
        <v>10</v>
      </c>
      <c r="AL13" s="18">
        <f t="shared" ca="1" si="12"/>
        <v>1.5565023989210893</v>
      </c>
      <c r="AM13" s="18">
        <f t="shared" ca="1" si="13"/>
        <v>1.5926284852515808</v>
      </c>
      <c r="AN13" s="18">
        <f t="shared" ca="1" si="14"/>
        <v>1.5992356214668879</v>
      </c>
      <c r="AO13" s="18">
        <f t="shared" ca="1" si="15"/>
        <v>1.5127128644785977</v>
      </c>
      <c r="AP13" s="18">
        <f t="shared" ca="1" si="16"/>
        <v>1.6371007158746465</v>
      </c>
      <c r="AQ13" s="18">
        <f t="shared" ca="1" si="17"/>
        <v>1.6502771887322483</v>
      </c>
      <c r="AR13" s="18">
        <f t="shared" ca="1" si="18"/>
        <v>1.6065927165403082</v>
      </c>
      <c r="AS13" s="18">
        <f t="shared" ca="1" si="19"/>
        <v>1.5435252769391805</v>
      </c>
      <c r="AT13" s="18">
        <f t="shared" ca="1" si="20"/>
        <v>1.5739589555534665</v>
      </c>
      <c r="AU13" s="18">
        <f t="shared" ca="1" si="21"/>
        <v>1.6110003889998712</v>
      </c>
      <c r="AV13" s="29"/>
    </row>
    <row r="14" spans="1:48" x14ac:dyDescent="0.2">
      <c r="A14">
        <v>11</v>
      </c>
      <c r="B14" s="19">
        <f t="shared" ca="1" si="22"/>
        <v>1.8378616071490721</v>
      </c>
      <c r="C14" s="19">
        <f t="shared" ca="1" si="0"/>
        <v>1.5858189107855682</v>
      </c>
      <c r="D14" s="19">
        <f t="shared" ca="1" si="0"/>
        <v>1.9899753446602986</v>
      </c>
      <c r="E14" s="19">
        <f t="shared" ca="1" si="0"/>
        <v>1.0916499102807318</v>
      </c>
      <c r="F14" s="19">
        <f t="shared" ca="1" si="0"/>
        <v>0.87487843326067205</v>
      </c>
      <c r="G14" s="19">
        <f t="shared" ca="1" si="0"/>
        <v>4.119259520163677</v>
      </c>
      <c r="H14" s="19">
        <f t="shared" ca="1" si="0"/>
        <v>0.95678822411802111</v>
      </c>
      <c r="I14" s="19">
        <f t="shared" ca="1" si="0"/>
        <v>1.2280822644459417</v>
      </c>
      <c r="J14" s="19">
        <f t="shared" ca="1" si="0"/>
        <v>1.4981644132508543</v>
      </c>
      <c r="K14" s="19">
        <f t="shared" ca="1" si="0"/>
        <v>1.5140524741172119</v>
      </c>
      <c r="L14" s="29"/>
      <c r="M14" s="15">
        <v>11</v>
      </c>
      <c r="N14" s="16">
        <f t="shared" ca="1" si="23"/>
        <v>3.116597573712292</v>
      </c>
      <c r="O14" s="16">
        <f t="shared" ca="1" si="23"/>
        <v>4.9987359316213222</v>
      </c>
      <c r="P14" s="16">
        <f t="shared" ca="1" si="1"/>
        <v>8.51064966163303</v>
      </c>
      <c r="Q14" s="16">
        <f t="shared" ca="1" si="1"/>
        <v>0.72524141933182051</v>
      </c>
      <c r="R14" s="16">
        <f t="shared" ca="1" si="1"/>
        <v>0.88997114102228914</v>
      </c>
      <c r="S14" s="16">
        <f t="shared" ca="1" si="1"/>
        <v>4.6908367649032536</v>
      </c>
      <c r="T14" s="16">
        <f t="shared" ca="1" si="1"/>
        <v>8.4757387262333967</v>
      </c>
      <c r="U14" s="16">
        <f t="shared" ca="1" si="1"/>
        <v>1.6248724274119977</v>
      </c>
      <c r="V14" s="16">
        <f t="shared" ca="1" si="1"/>
        <v>0.42574727903122911</v>
      </c>
      <c r="W14" s="16">
        <f t="shared" ca="1" si="1"/>
        <v>4.3100766204770782</v>
      </c>
      <c r="X14" s="29"/>
      <c r="Y14">
        <v>11</v>
      </c>
      <c r="Z14" s="17">
        <f t="shared" ca="1" si="2"/>
        <v>1.5224305655563675</v>
      </c>
      <c r="AA14" s="17">
        <f t="shared" ca="1" si="3"/>
        <v>2.2308230607206081</v>
      </c>
      <c r="AB14" s="17">
        <f t="shared" ca="1" si="4"/>
        <v>1.3489352949005065</v>
      </c>
      <c r="AC14" s="17">
        <f t="shared" ca="1" si="5"/>
        <v>3.1771879777861898</v>
      </c>
      <c r="AD14" s="17">
        <f t="shared" ca="1" si="6"/>
        <v>1.4336294842926216</v>
      </c>
      <c r="AE14" s="17">
        <f t="shared" ca="1" si="7"/>
        <v>2.1882631229312324</v>
      </c>
      <c r="AF14" s="17">
        <f t="shared" ca="1" si="8"/>
        <v>4.2017553275222657</v>
      </c>
      <c r="AG14" s="17">
        <f t="shared" ca="1" si="9"/>
        <v>1.9028729735965366</v>
      </c>
      <c r="AH14" s="17">
        <f t="shared" ca="1" si="10"/>
        <v>1.5177321955546406</v>
      </c>
      <c r="AI14" s="17">
        <f t="shared" ca="1" si="11"/>
        <v>1.4776145493120629</v>
      </c>
      <c r="AJ14" s="29"/>
      <c r="AK14">
        <v>11</v>
      </c>
      <c r="AL14" s="18">
        <f t="shared" ca="1" si="12"/>
        <v>1.6179372707732469</v>
      </c>
      <c r="AM14" s="18">
        <f t="shared" ca="1" si="13"/>
        <v>1.6726522424160644</v>
      </c>
      <c r="AN14" s="18">
        <f t="shared" ca="1" si="14"/>
        <v>1.670990287431743</v>
      </c>
      <c r="AO14" s="18">
        <f t="shared" ca="1" si="15"/>
        <v>1.5868454145880606</v>
      </c>
      <c r="AP14" s="18">
        <f t="shared" ca="1" si="16"/>
        <v>1.7144009094290806</v>
      </c>
      <c r="AQ14" s="18">
        <f t="shared" ca="1" si="17"/>
        <v>1.7148785583837223</v>
      </c>
      <c r="AR14" s="18">
        <f t="shared" ca="1" si="18"/>
        <v>1.6717502085909766</v>
      </c>
      <c r="AS14" s="18">
        <f t="shared" ca="1" si="19"/>
        <v>1.6097265744620324</v>
      </c>
      <c r="AT14" s="18">
        <f t="shared" ca="1" si="20"/>
        <v>1.6409646608431383</v>
      </c>
      <c r="AU14" s="18">
        <f t="shared" ca="1" si="21"/>
        <v>1.7073738553031683</v>
      </c>
      <c r="AV14" s="29"/>
    </row>
    <row r="15" spans="1:48" x14ac:dyDescent="0.2">
      <c r="A15">
        <v>12</v>
      </c>
      <c r="B15" s="19">
        <f t="shared" ca="1" si="22"/>
        <v>1.9841238789603224</v>
      </c>
      <c r="C15" s="19">
        <f t="shared" ca="1" si="0"/>
        <v>1.3571171382159262</v>
      </c>
      <c r="D15" s="19">
        <f t="shared" ca="1" si="0"/>
        <v>2.1486359206033478</v>
      </c>
      <c r="E15" s="19">
        <f t="shared" ca="1" si="0"/>
        <v>1.3095449913788924</v>
      </c>
      <c r="F15" s="19">
        <f t="shared" ca="1" si="0"/>
        <v>0.75595700772533059</v>
      </c>
      <c r="G15" s="19">
        <f t="shared" ca="1" si="0"/>
        <v>4.8040626717686417</v>
      </c>
      <c r="H15" s="19">
        <f t="shared" ca="1" si="0"/>
        <v>1.2875289205129496</v>
      </c>
      <c r="I15" s="19">
        <f t="shared" ca="1" si="0"/>
        <v>1.5229896896287529</v>
      </c>
      <c r="J15" s="19">
        <f t="shared" ca="1" si="0"/>
        <v>1.3421364812187835</v>
      </c>
      <c r="K15" s="19">
        <f t="shared" ca="1" si="0"/>
        <v>1.3097101405621951</v>
      </c>
      <c r="L15" s="29"/>
      <c r="M15" s="15">
        <v>12</v>
      </c>
      <c r="N15" s="16">
        <f t="shared" ca="1" si="23"/>
        <v>3.8573642552941512</v>
      </c>
      <c r="O15" s="16">
        <f t="shared" ca="1" si="23"/>
        <v>4.4919060978224365</v>
      </c>
      <c r="P15" s="16">
        <f t="shared" ca="1" si="1"/>
        <v>12.734481841305261</v>
      </c>
      <c r="Q15" s="16">
        <f t="shared" ca="1" si="1"/>
        <v>0.59063131167292093</v>
      </c>
      <c r="R15" s="16">
        <f t="shared" ca="1" si="1"/>
        <v>0.57993926702499798</v>
      </c>
      <c r="S15" s="16">
        <f t="shared" ca="1" si="1"/>
        <v>3.0081986444098421</v>
      </c>
      <c r="T15" s="16">
        <f t="shared" ca="1" si="1"/>
        <v>8.9125752483845311</v>
      </c>
      <c r="U15" s="16">
        <f t="shared" ca="1" si="1"/>
        <v>2.1093844090359783</v>
      </c>
      <c r="V15" s="16">
        <f t="shared" ca="1" si="1"/>
        <v>0.29465212160723553</v>
      </c>
      <c r="W15" s="16">
        <f t="shared" ca="1" si="1"/>
        <v>5.9008118930032953</v>
      </c>
      <c r="X15" s="29"/>
      <c r="Y15">
        <v>12</v>
      </c>
      <c r="Z15" s="17">
        <f t="shared" ca="1" si="2"/>
        <v>1.735230216308234</v>
      </c>
      <c r="AA15" s="17">
        <f t="shared" ca="1" si="3"/>
        <v>1.7457417063101766</v>
      </c>
      <c r="AB15" s="17">
        <f t="shared" ca="1" si="4"/>
        <v>1.2284543723496801</v>
      </c>
      <c r="AC15" s="17">
        <f t="shared" ca="1" si="5"/>
        <v>3.1199536652462538</v>
      </c>
      <c r="AD15" s="17">
        <f t="shared" ca="1" si="6"/>
        <v>1.5088878184327998</v>
      </c>
      <c r="AE15" s="17">
        <f t="shared" ca="1" si="7"/>
        <v>2.7455956536360282</v>
      </c>
      <c r="AF15" s="17">
        <f t="shared" ca="1" si="8"/>
        <v>4.5478902749532075</v>
      </c>
      <c r="AG15" s="17">
        <f t="shared" ca="1" si="9"/>
        <v>1.7093548318556666</v>
      </c>
      <c r="AH15" s="17">
        <f t="shared" ca="1" si="10"/>
        <v>1.8229727901271322</v>
      </c>
      <c r="AI15" s="17">
        <f t="shared" ca="1" si="11"/>
        <v>1.5525295870931639</v>
      </c>
      <c r="AJ15" s="29"/>
      <c r="AK15">
        <v>12</v>
      </c>
      <c r="AL15" s="18">
        <f t="shared" ca="1" si="12"/>
        <v>1.6752891931711713</v>
      </c>
      <c r="AM15" s="18">
        <f t="shared" ca="1" si="13"/>
        <v>1.758269860607107</v>
      </c>
      <c r="AN15" s="18">
        <f t="shared" ca="1" si="14"/>
        <v>1.7791606261806165</v>
      </c>
      <c r="AO15" s="18">
        <f t="shared" ca="1" si="15"/>
        <v>1.6506180661782219</v>
      </c>
      <c r="AP15" s="18">
        <f t="shared" ca="1" si="16"/>
        <v>1.7936366133094495</v>
      </c>
      <c r="AQ15" s="18">
        <f t="shared" ca="1" si="17"/>
        <v>1.7658480962726288</v>
      </c>
      <c r="AR15" s="18">
        <f t="shared" ca="1" si="18"/>
        <v>1.7548198890061162</v>
      </c>
      <c r="AS15" s="18">
        <f t="shared" ca="1" si="19"/>
        <v>1.6760414078798269</v>
      </c>
      <c r="AT15" s="18">
        <f t="shared" ca="1" si="20"/>
        <v>1.6987456291801377</v>
      </c>
      <c r="AU15" s="18">
        <f t="shared" ca="1" si="21"/>
        <v>1.7544299984158307</v>
      </c>
      <c r="AV15" s="29"/>
    </row>
    <row r="16" spans="1:48" x14ac:dyDescent="0.2">
      <c r="A16">
        <v>13</v>
      </c>
      <c r="B16" s="19">
        <f t="shared" ca="1" si="22"/>
        <v>1.926537589605049</v>
      </c>
      <c r="C16" s="19">
        <f t="shared" ca="1" si="0"/>
        <v>1.3159529586373784</v>
      </c>
      <c r="D16" s="19">
        <f t="shared" ca="1" si="0"/>
        <v>2.3290896775678118</v>
      </c>
      <c r="E16" s="19">
        <f t="shared" ca="1" si="0"/>
        <v>1.4672439491171034</v>
      </c>
      <c r="F16" s="19">
        <f t="shared" ca="1" si="0"/>
        <v>0.68762756593791785</v>
      </c>
      <c r="G16" s="19">
        <f t="shared" ca="1" si="0"/>
        <v>6.0965899781781454</v>
      </c>
      <c r="H16" s="19">
        <f t="shared" ca="1" si="0"/>
        <v>1.5750763568775266</v>
      </c>
      <c r="I16" s="19">
        <f t="shared" ca="1" si="0"/>
        <v>1.5537327007913337</v>
      </c>
      <c r="J16" s="19">
        <f t="shared" ca="1" si="0"/>
        <v>1.2049982460040571</v>
      </c>
      <c r="K16" s="19">
        <f t="shared" ca="1" si="0"/>
        <v>1.3185285948969969</v>
      </c>
      <c r="L16" s="29"/>
      <c r="M16" s="15">
        <v>13</v>
      </c>
      <c r="N16" s="16">
        <f t="shared" ca="1" si="23"/>
        <v>4.8560321272646085</v>
      </c>
      <c r="O16" s="16">
        <f t="shared" ca="1" si="23"/>
        <v>2.1510999671705546</v>
      </c>
      <c r="P16" s="16">
        <f t="shared" ca="1" si="1"/>
        <v>11.759468706113589</v>
      </c>
      <c r="Q16" s="16">
        <f t="shared" ca="1" si="1"/>
        <v>0.74976894287349494</v>
      </c>
      <c r="R16" s="16">
        <f t="shared" ca="1" si="1"/>
        <v>0.7130772404647725</v>
      </c>
      <c r="S16" s="16">
        <f t="shared" ca="1" si="1"/>
        <v>2.6623019966708572</v>
      </c>
      <c r="T16" s="16">
        <f t="shared" ca="1" si="1"/>
        <v>13.901251647826186</v>
      </c>
      <c r="U16" s="16">
        <f t="shared" ca="1" si="1"/>
        <v>1.1920494022907762</v>
      </c>
      <c r="V16" s="16">
        <f t="shared" ca="1" si="1"/>
        <v>0.5494025407174421</v>
      </c>
      <c r="W16" s="16">
        <f t="shared" ca="1" si="1"/>
        <v>6.9413739844863311</v>
      </c>
      <c r="X16" s="29"/>
      <c r="Y16">
        <v>13</v>
      </c>
      <c r="Z16" s="17">
        <f t="shared" ca="1" si="2"/>
        <v>1.6912024702288915</v>
      </c>
      <c r="AA16" s="17">
        <f t="shared" ca="1" si="3"/>
        <v>2.0251004865380136</v>
      </c>
      <c r="AB16" s="17">
        <f t="shared" ca="1" si="4"/>
        <v>1.4644065871012721</v>
      </c>
      <c r="AC16" s="17">
        <f t="shared" ca="1" si="5"/>
        <v>3.5824490457914089</v>
      </c>
      <c r="AD16" s="17">
        <f t="shared" ca="1" si="6"/>
        <v>1.6625011310549227</v>
      </c>
      <c r="AE16" s="17">
        <f t="shared" ca="1" si="7"/>
        <v>3.1476532069045589</v>
      </c>
      <c r="AF16" s="17">
        <f t="shared" ca="1" si="8"/>
        <v>5.4196479128706425</v>
      </c>
      <c r="AG16" s="17">
        <f t="shared" ca="1" si="9"/>
        <v>1.7703131977953517</v>
      </c>
      <c r="AH16" s="17">
        <f t="shared" ca="1" si="10"/>
        <v>2.2944843953945306</v>
      </c>
      <c r="AI16" s="17">
        <f t="shared" ca="1" si="11"/>
        <v>1.6643833561811674</v>
      </c>
      <c r="AJ16" s="29"/>
      <c r="AK16">
        <v>13</v>
      </c>
      <c r="AL16" s="18">
        <f t="shared" ca="1" si="12"/>
        <v>1.7614350051864562</v>
      </c>
      <c r="AM16" s="18">
        <f t="shared" ca="1" si="13"/>
        <v>1.8330361013280543</v>
      </c>
      <c r="AN16" s="18">
        <f t="shared" ca="1" si="14"/>
        <v>1.8781883627182545</v>
      </c>
      <c r="AO16" s="18">
        <f t="shared" ca="1" si="15"/>
        <v>1.7216241187311867</v>
      </c>
      <c r="AP16" s="18">
        <f t="shared" ca="1" si="16"/>
        <v>1.8585736769867043</v>
      </c>
      <c r="AQ16" s="18">
        <f t="shared" ca="1" si="17"/>
        <v>1.8583408866775963</v>
      </c>
      <c r="AR16" s="18">
        <f t="shared" ca="1" si="18"/>
        <v>1.8303466918501812</v>
      </c>
      <c r="AS16" s="18">
        <f t="shared" ca="1" si="19"/>
        <v>1.7451245698255251</v>
      </c>
      <c r="AT16" s="18">
        <f t="shared" ca="1" si="20"/>
        <v>1.7814860502446002</v>
      </c>
      <c r="AU16" s="18">
        <f t="shared" ca="1" si="21"/>
        <v>1.8399666521705424</v>
      </c>
      <c r="AV16" s="29"/>
    </row>
    <row r="17" spans="1:48" x14ac:dyDescent="0.2">
      <c r="A17">
        <v>14</v>
      </c>
      <c r="B17" s="19">
        <f t="shared" ca="1" si="22"/>
        <v>1.6925115109852247</v>
      </c>
      <c r="C17" s="19">
        <f t="shared" ca="1" si="0"/>
        <v>1.7049965165829624</v>
      </c>
      <c r="D17" s="19">
        <f t="shared" ca="1" si="0"/>
        <v>3.1756963555235744</v>
      </c>
      <c r="E17" s="19">
        <f t="shared" ca="1" si="0"/>
        <v>1.822709162678662</v>
      </c>
      <c r="F17" s="19">
        <f t="shared" ca="1" si="0"/>
        <v>0.74034824919091757</v>
      </c>
      <c r="G17" s="19">
        <f t="shared" ca="1" si="0"/>
        <v>7.6815049262248323</v>
      </c>
      <c r="H17" s="19">
        <f t="shared" ca="1" si="0"/>
        <v>1.5473091779298307</v>
      </c>
      <c r="I17" s="19">
        <f t="shared" ca="1" si="0"/>
        <v>1.951701456891328</v>
      </c>
      <c r="J17" s="19">
        <f t="shared" ca="1" si="0"/>
        <v>1.4342338800819074</v>
      </c>
      <c r="K17" s="19">
        <f t="shared" ca="1" si="0"/>
        <v>1.8250330359679867</v>
      </c>
      <c r="L17" s="29"/>
      <c r="M17" s="15">
        <v>14</v>
      </c>
      <c r="N17" s="16">
        <f t="shared" ca="1" si="23"/>
        <v>4.177563788218527</v>
      </c>
      <c r="O17" s="16">
        <f t="shared" ca="1" si="23"/>
        <v>2.5708065813997916</v>
      </c>
      <c r="P17" s="16">
        <f t="shared" ca="1" si="1"/>
        <v>11.655770731951101</v>
      </c>
      <c r="Q17" s="16">
        <f t="shared" ca="1" si="1"/>
        <v>0.85522325160457446</v>
      </c>
      <c r="R17" s="16">
        <f t="shared" ca="1" si="1"/>
        <v>0.95665607993335189</v>
      </c>
      <c r="S17" s="16">
        <f t="shared" ca="1" si="1"/>
        <v>3.117644750527115</v>
      </c>
      <c r="T17" s="16">
        <f t="shared" ca="1" si="1"/>
        <v>9.9996348040181751</v>
      </c>
      <c r="U17" s="16">
        <f t="shared" ca="1" si="1"/>
        <v>0.86787374306136222</v>
      </c>
      <c r="V17" s="16">
        <f t="shared" ca="1" si="1"/>
        <v>0.54408060184108242</v>
      </c>
      <c r="W17" s="16">
        <f t="shared" ca="1" si="1"/>
        <v>7.6647893051739207</v>
      </c>
      <c r="X17" s="29"/>
      <c r="Y17">
        <v>14</v>
      </c>
      <c r="Z17" s="17">
        <f t="shared" ca="1" si="2"/>
        <v>2.1307149048148779</v>
      </c>
      <c r="AA17" s="17">
        <f t="shared" ca="1" si="3"/>
        <v>2.0549937052027851</v>
      </c>
      <c r="AB17" s="17">
        <f t="shared" ca="1" si="4"/>
        <v>1.853911251635852</v>
      </c>
      <c r="AC17" s="17">
        <f t="shared" ca="1" si="5"/>
        <v>3.5220391490841569</v>
      </c>
      <c r="AD17" s="17">
        <f t="shared" ca="1" si="6"/>
        <v>1.8223874887614706</v>
      </c>
      <c r="AE17" s="17">
        <f t="shared" ca="1" si="7"/>
        <v>3.3186915004730695</v>
      </c>
      <c r="AF17" s="17">
        <f t="shared" ca="1" si="8"/>
        <v>7.0598574322910395</v>
      </c>
      <c r="AG17" s="17">
        <f t="shared" ca="1" si="9"/>
        <v>1.2589606265480502</v>
      </c>
      <c r="AH17" s="17">
        <f t="shared" ca="1" si="10"/>
        <v>2.3399744616399389</v>
      </c>
      <c r="AI17" s="17">
        <f t="shared" ca="1" si="11"/>
        <v>2.0361120122720719</v>
      </c>
      <c r="AJ17" s="29"/>
      <c r="AK17">
        <v>14</v>
      </c>
      <c r="AL17" s="18">
        <f t="shared" ca="1" si="12"/>
        <v>1.8665253839592453</v>
      </c>
      <c r="AM17" s="18">
        <f t="shared" ca="1" si="13"/>
        <v>1.9215369942932998</v>
      </c>
      <c r="AN17" s="18">
        <f t="shared" ca="1" si="14"/>
        <v>1.9632680567540883</v>
      </c>
      <c r="AO17" s="18">
        <f t="shared" ca="1" si="15"/>
        <v>1.805070115892256</v>
      </c>
      <c r="AP17" s="18">
        <f t="shared" ca="1" si="16"/>
        <v>1.9245313353232045</v>
      </c>
      <c r="AQ17" s="18">
        <f t="shared" ca="1" si="17"/>
        <v>1.9669329703625422</v>
      </c>
      <c r="AR17" s="18">
        <f t="shared" ca="1" si="18"/>
        <v>1.9113488880507539</v>
      </c>
      <c r="AS17" s="18">
        <f t="shared" ca="1" si="19"/>
        <v>1.8224775389542069</v>
      </c>
      <c r="AT17" s="18">
        <f t="shared" ca="1" si="20"/>
        <v>1.8592794045342491</v>
      </c>
      <c r="AU17" s="18">
        <f t="shared" ca="1" si="21"/>
        <v>1.9236344619203076</v>
      </c>
      <c r="AV17" s="29"/>
    </row>
    <row r="18" spans="1:48" x14ac:dyDescent="0.2">
      <c r="A18">
        <v>15</v>
      </c>
      <c r="B18" s="19">
        <f t="shared" ca="1" si="22"/>
        <v>1.249773008546613</v>
      </c>
      <c r="C18" s="19">
        <f t="shared" ca="1" si="0"/>
        <v>2.1017839068597453</v>
      </c>
      <c r="D18" s="19">
        <f t="shared" ca="1" si="0"/>
        <v>3.95369233073533</v>
      </c>
      <c r="E18" s="19">
        <f t="shared" ca="1" si="0"/>
        <v>1.7602446462349017</v>
      </c>
      <c r="F18" s="19">
        <f t="shared" ca="1" si="0"/>
        <v>0.85766261110544106</v>
      </c>
      <c r="G18" s="19">
        <f t="shared" ca="1" si="0"/>
        <v>7.6431688347656639</v>
      </c>
      <c r="H18" s="19">
        <f t="shared" ca="1" si="0"/>
        <v>1.7185257335919337</v>
      </c>
      <c r="I18" s="19">
        <f t="shared" ca="1" si="0"/>
        <v>2.2116481014432741</v>
      </c>
      <c r="J18" s="19">
        <f t="shared" ca="1" si="0"/>
        <v>1.48905773598266</v>
      </c>
      <c r="K18" s="19">
        <f t="shared" ca="1" si="0"/>
        <v>2.6322754789661982</v>
      </c>
      <c r="L18" s="29"/>
      <c r="M18" s="15">
        <v>15</v>
      </c>
      <c r="N18" s="16">
        <f t="shared" ca="1" si="23"/>
        <v>4.8416603880748621</v>
      </c>
      <c r="O18" s="16">
        <f t="shared" ca="1" si="23"/>
        <v>3.8523426871931865</v>
      </c>
      <c r="P18" s="16">
        <f t="shared" ca="1" si="1"/>
        <v>17.518441178196991</v>
      </c>
      <c r="Q18" s="16">
        <f t="shared" ca="1" si="1"/>
        <v>1.011757045527867</v>
      </c>
      <c r="R18" s="16">
        <f t="shared" ca="1" si="1"/>
        <v>0.61853672990049724</v>
      </c>
      <c r="S18" s="16">
        <f t="shared" ca="1" si="1"/>
        <v>3.1720833652108338</v>
      </c>
      <c r="T18" s="16">
        <f t="shared" ca="1" si="1"/>
        <v>10.003476826015737</v>
      </c>
      <c r="U18" s="16">
        <f t="shared" ca="1" si="1"/>
        <v>1.0900466639046189</v>
      </c>
      <c r="V18" s="16">
        <f t="shared" ca="1" si="1"/>
        <v>0.75471085869932919</v>
      </c>
      <c r="W18" s="16">
        <f t="shared" ca="1" si="1"/>
        <v>5.6845905042333476</v>
      </c>
      <c r="X18" s="29"/>
      <c r="Y18">
        <v>15</v>
      </c>
      <c r="Z18" s="17">
        <f t="shared" ca="1" si="2"/>
        <v>1.8321952396717081</v>
      </c>
      <c r="AA18" s="17">
        <f t="shared" ca="1" si="3"/>
        <v>2.3217365827926963</v>
      </c>
      <c r="AB18" s="17">
        <f t="shared" ca="1" si="4"/>
        <v>2.3419098099958235</v>
      </c>
      <c r="AC18" s="17">
        <f t="shared" ca="1" si="5"/>
        <v>3.4225845288526537</v>
      </c>
      <c r="AD18" s="17">
        <f t="shared" ca="1" si="6"/>
        <v>1.4492631555577073</v>
      </c>
      <c r="AE18" s="17">
        <f t="shared" ca="1" si="7"/>
        <v>3.8818691648172843</v>
      </c>
      <c r="AF18" s="17">
        <f t="shared" ca="1" si="8"/>
        <v>6.5920617053694208</v>
      </c>
      <c r="AG18" s="17">
        <f t="shared" ca="1" si="9"/>
        <v>1.5682453052259895</v>
      </c>
      <c r="AH18" s="17">
        <f t="shared" ca="1" si="10"/>
        <v>2.4297180222625534</v>
      </c>
      <c r="AI18" s="17">
        <f t="shared" ca="1" si="11"/>
        <v>2.2722548334945025</v>
      </c>
      <c r="AJ18" s="29"/>
      <c r="AK18">
        <v>15</v>
      </c>
      <c r="AL18" s="18">
        <f t="shared" ca="1" si="12"/>
        <v>1.9298831433095256</v>
      </c>
      <c r="AM18" s="18">
        <f t="shared" ca="1" si="13"/>
        <v>2.0206596487189428</v>
      </c>
      <c r="AN18" s="18">
        <f t="shared" ca="1" si="14"/>
        <v>2.1028867293914604</v>
      </c>
      <c r="AO18" s="18">
        <f t="shared" ca="1" si="15"/>
        <v>1.8714825014703746</v>
      </c>
      <c r="AP18" s="18">
        <f t="shared" ca="1" si="16"/>
        <v>2.0112408293293544</v>
      </c>
      <c r="AQ18" s="18">
        <f t="shared" ca="1" si="17"/>
        <v>2.0352864399087727</v>
      </c>
      <c r="AR18" s="18">
        <f t="shared" ca="1" si="18"/>
        <v>2.0158524642744848</v>
      </c>
      <c r="AS18" s="18">
        <f t="shared" ca="1" si="19"/>
        <v>1.9116381578699249</v>
      </c>
      <c r="AT18" s="18">
        <f t="shared" ca="1" si="20"/>
        <v>1.9392203046039636</v>
      </c>
      <c r="AU18" s="18">
        <f t="shared" ca="1" si="21"/>
        <v>2.0138180758923387</v>
      </c>
      <c r="AV18" s="29"/>
    </row>
    <row r="19" spans="1:48" x14ac:dyDescent="0.2">
      <c r="A19">
        <v>16</v>
      </c>
      <c r="B19" s="19">
        <f t="shared" ca="1" si="22"/>
        <v>1.148395040291164</v>
      </c>
      <c r="C19" s="19">
        <f t="shared" ca="1" si="0"/>
        <v>2.6062576861844819</v>
      </c>
      <c r="D19" s="19">
        <f t="shared" ca="1" si="0"/>
        <v>4.6465448044670339</v>
      </c>
      <c r="E19" s="19">
        <f t="shared" ca="1" si="0"/>
        <v>1.964419008361413</v>
      </c>
      <c r="F19" s="19">
        <f t="shared" ca="1" si="0"/>
        <v>0.99060125325066894</v>
      </c>
      <c r="G19" s="19">
        <f t="shared" ca="1" si="0"/>
        <v>8.3360230577253436</v>
      </c>
      <c r="H19" s="19">
        <f t="shared" ca="1" si="0"/>
        <v>2.0440067930166035</v>
      </c>
      <c r="I19" s="19">
        <f t="shared" ca="1" si="0"/>
        <v>2.9705587600122607</v>
      </c>
      <c r="J19" s="19">
        <f t="shared" ca="1" si="0"/>
        <v>1.3219372777555707</v>
      </c>
      <c r="K19" s="19">
        <f t="shared" ca="1" si="0"/>
        <v>2.8792113378436697</v>
      </c>
      <c r="L19" s="29"/>
      <c r="M19" s="15">
        <v>16</v>
      </c>
      <c r="N19" s="16">
        <f t="shared" ca="1" si="23"/>
        <v>7.0426169499518103</v>
      </c>
      <c r="O19" s="16">
        <f t="shared" ca="1" si="23"/>
        <v>4.9836205671940652</v>
      </c>
      <c r="P19" s="16">
        <f t="shared" ca="1" si="1"/>
        <v>27.473109203583629</v>
      </c>
      <c r="Q19" s="16">
        <f t="shared" ca="1" si="1"/>
        <v>0.84591227815261072</v>
      </c>
      <c r="R19" s="16">
        <f t="shared" ca="1" si="1"/>
        <v>0.96374800819466311</v>
      </c>
      <c r="S19" s="16">
        <f t="shared" ca="1" si="1"/>
        <v>4.0216656123047398</v>
      </c>
      <c r="T19" s="16">
        <f t="shared" ca="1" si="1"/>
        <v>18.976030336440576</v>
      </c>
      <c r="U19" s="16">
        <f t="shared" ca="1" si="1"/>
        <v>0.89440840298857738</v>
      </c>
      <c r="V19" s="16">
        <f t="shared" ca="1" si="1"/>
        <v>0.58175492017908814</v>
      </c>
      <c r="W19" s="16">
        <f t="shared" ca="1" si="1"/>
        <v>7.0045314240612173</v>
      </c>
      <c r="X19" s="29"/>
      <c r="Y19">
        <v>16</v>
      </c>
      <c r="Z19" s="17">
        <f t="shared" ca="1" si="2"/>
        <v>2.3055669858450707</v>
      </c>
      <c r="AA19" s="17">
        <f t="shared" ca="1" si="3"/>
        <v>2.3164071247522657</v>
      </c>
      <c r="AB19" s="17">
        <f t="shared" ca="1" si="4"/>
        <v>2.4782768781792099</v>
      </c>
      <c r="AC19" s="17">
        <f t="shared" ca="1" si="5"/>
        <v>3.1117747716583506</v>
      </c>
      <c r="AD19" s="17">
        <f t="shared" ca="1" si="6"/>
        <v>1.4580089532499809</v>
      </c>
      <c r="AE19" s="17">
        <f t="shared" ca="1" si="7"/>
        <v>2.9334423546162163</v>
      </c>
      <c r="AF19" s="17">
        <f t="shared" ca="1" si="8"/>
        <v>7.1705766470140748</v>
      </c>
      <c r="AG19" s="17">
        <f t="shared" ca="1" si="9"/>
        <v>1.8378662165421573</v>
      </c>
      <c r="AH19" s="17">
        <f t="shared" ca="1" si="10"/>
        <v>2.3203133763686052</v>
      </c>
      <c r="AI19" s="17">
        <f t="shared" ca="1" si="11"/>
        <v>2.3035138800613861</v>
      </c>
      <c r="AJ19" s="29"/>
      <c r="AK19">
        <v>16</v>
      </c>
      <c r="AL19" s="18">
        <f t="shared" ca="1" si="12"/>
        <v>2.0058495828774929</v>
      </c>
      <c r="AM19" s="18">
        <f t="shared" ca="1" si="13"/>
        <v>2.1087749689321922</v>
      </c>
      <c r="AN19" s="18">
        <f t="shared" ca="1" si="14"/>
        <v>2.160768736172197</v>
      </c>
      <c r="AO19" s="18">
        <f t="shared" ca="1" si="15"/>
        <v>1.9593690879561936</v>
      </c>
      <c r="AP19" s="18">
        <f t="shared" ca="1" si="16"/>
        <v>2.1033718276694584</v>
      </c>
      <c r="AQ19" s="18">
        <f t="shared" ca="1" si="17"/>
        <v>2.1391177757058757</v>
      </c>
      <c r="AR19" s="18">
        <f t="shared" ca="1" si="18"/>
        <v>2.1205760941604326</v>
      </c>
      <c r="AS19" s="18">
        <f t="shared" ca="1" si="19"/>
        <v>1.9973173826134938</v>
      </c>
      <c r="AT19" s="18">
        <f t="shared" ca="1" si="20"/>
        <v>2.0278280134953759</v>
      </c>
      <c r="AU19" s="18">
        <f t="shared" ca="1" si="21"/>
        <v>2.1440704665763932</v>
      </c>
      <c r="AV19" s="29"/>
    </row>
    <row r="20" spans="1:48" x14ac:dyDescent="0.2">
      <c r="A20">
        <v>17</v>
      </c>
      <c r="B20" s="19">
        <f t="shared" ca="1" si="22"/>
        <v>1.6794666312732902</v>
      </c>
      <c r="C20" s="19">
        <f t="shared" ref="C20:C28" ca="1" si="24">C19*(1+Mean+Stdev*NORMSINV(RAND()))</f>
        <v>1.6035582999307478</v>
      </c>
      <c r="D20" s="19">
        <f t="shared" ref="D20:D28" ca="1" si="25">D19*(1+Mean+Stdev*NORMSINV(RAND()))</f>
        <v>5.1034190739045497</v>
      </c>
      <c r="E20" s="19">
        <f t="shared" ref="E20:E28" ca="1" si="26">E19*(1+Mean+Stdev*NORMSINV(RAND()))</f>
        <v>2.0317066010931781</v>
      </c>
      <c r="F20" s="19">
        <f t="shared" ref="F20:F28" ca="1" si="27">F19*(1+Mean+Stdev*NORMSINV(RAND()))</f>
        <v>1.0315677605691775</v>
      </c>
      <c r="G20" s="19">
        <f t="shared" ref="G20:G28" ca="1" si="28">G19*(1+Mean+Stdev*NORMSINV(RAND()))</f>
        <v>8.5341093985253895</v>
      </c>
      <c r="H20" s="19">
        <f t="shared" ref="H20:H28" ca="1" si="29">H19*(1+Mean+Stdev*NORMSINV(RAND()))</f>
        <v>2.2863107780973184</v>
      </c>
      <c r="I20" s="19">
        <f t="shared" ref="I20:I28" ca="1" si="30">I19*(1+Mean+Stdev*NORMSINV(RAND()))</f>
        <v>3.2966199148793178</v>
      </c>
      <c r="J20" s="19">
        <f t="shared" ref="J20:J28" ca="1" si="31">J19*(1+Mean+Stdev*NORMSINV(RAND()))</f>
        <v>1.5946863438689443</v>
      </c>
      <c r="K20" s="19">
        <f t="shared" ref="K20:K28" ca="1" si="32">K19*(1+Mean+Stdev*NORMSINV(RAND()))</f>
        <v>3.5491366759419822</v>
      </c>
      <c r="L20" s="29"/>
      <c r="M20" s="15">
        <v>17</v>
      </c>
      <c r="N20" s="16">
        <f t="shared" ca="1" si="23"/>
        <v>7.9658475708601655</v>
      </c>
      <c r="O20" s="16">
        <f t="shared" ca="1" si="23"/>
        <v>6.7970309188079527</v>
      </c>
      <c r="P20" s="16">
        <f t="shared" ref="P20:P28" ca="1" si="33">P19*(1+Mean2+Stdev2*NORMSINV(RAND()))</f>
        <v>47.258163040855742</v>
      </c>
      <c r="Q20" s="16">
        <f t="shared" ref="Q20:Q28" ca="1" si="34">Q19*(1+Mean2+Stdev2*NORMSINV(RAND()))</f>
        <v>1.1095093609016868</v>
      </c>
      <c r="R20" s="16">
        <f t="shared" ref="R20:R28" ca="1" si="35">R19*(1+Mean2+Stdev2*NORMSINV(RAND()))</f>
        <v>0.59623325740613509</v>
      </c>
      <c r="S20" s="16">
        <f t="shared" ref="S20:S28" ca="1" si="36">S19*(1+Mean2+Stdev2*NORMSINV(RAND()))</f>
        <v>4.2989721586298817</v>
      </c>
      <c r="T20" s="16">
        <f t="shared" ref="T20:T28" ca="1" si="37">T19*(1+Mean2+Stdev2*NORMSINV(RAND()))</f>
        <v>25.27333248466153</v>
      </c>
      <c r="U20" s="16">
        <f t="shared" ref="U20:U28" ca="1" si="38">U19*(1+Mean2+Stdev2*NORMSINV(RAND()))</f>
        <v>1.1396696836825397</v>
      </c>
      <c r="V20" s="16">
        <f t="shared" ref="V20:V28" ca="1" si="39">V19*(1+Mean2+Stdev2*NORMSINV(RAND()))</f>
        <v>0.51152665425142474</v>
      </c>
      <c r="W20" s="16">
        <f t="shared" ref="W20:W28" ca="1" si="40">W19*(1+Mean2+Stdev2*NORMSINV(RAND()))</f>
        <v>8.5153563924775302</v>
      </c>
      <c r="X20" s="29"/>
      <c r="Y20">
        <v>17</v>
      </c>
      <c r="Z20" s="17">
        <f t="shared" ca="1" si="2"/>
        <v>2.4584009457685734</v>
      </c>
      <c r="AA20" s="17">
        <f t="shared" ca="1" si="3"/>
        <v>2.1167809095515264</v>
      </c>
      <c r="AB20" s="17">
        <f t="shared" ca="1" si="4"/>
        <v>2.4060614106611142</v>
      </c>
      <c r="AC20" s="17">
        <f t="shared" ca="1" si="5"/>
        <v>2.9769592964185856</v>
      </c>
      <c r="AD20" s="17">
        <f t="shared" ca="1" si="6"/>
        <v>1.7272865000133864</v>
      </c>
      <c r="AE20" s="17">
        <f t="shared" ca="1" si="7"/>
        <v>3.6694627649412617</v>
      </c>
      <c r="AF20" s="17">
        <f t="shared" ca="1" si="8"/>
        <v>8.355833803194562</v>
      </c>
      <c r="AG20" s="17">
        <f t="shared" ca="1" si="9"/>
        <v>2.1891286115737847</v>
      </c>
      <c r="AH20" s="17">
        <f t="shared" ca="1" si="10"/>
        <v>2.2604872088815822</v>
      </c>
      <c r="AI20" s="17">
        <f t="shared" ca="1" si="11"/>
        <v>2.8382455124908912</v>
      </c>
      <c r="AJ20" s="29"/>
      <c r="AK20">
        <v>17</v>
      </c>
      <c r="AL20" s="18">
        <f t="shared" ca="1" si="12"/>
        <v>2.0807204762658045</v>
      </c>
      <c r="AM20" s="18">
        <f t="shared" ca="1" si="13"/>
        <v>2.1993455947062359</v>
      </c>
      <c r="AN20" s="18">
        <f t="shared" ca="1" si="14"/>
        <v>2.2586087196188904</v>
      </c>
      <c r="AO20" s="18">
        <f t="shared" ca="1" si="15"/>
        <v>2.0330790681353959</v>
      </c>
      <c r="AP20" s="18">
        <f t="shared" ca="1" si="16"/>
        <v>2.198055929914954</v>
      </c>
      <c r="AQ20" s="18">
        <f t="shared" ca="1" si="17"/>
        <v>2.234931073781532</v>
      </c>
      <c r="AR20" s="18">
        <f t="shared" ca="1" si="18"/>
        <v>2.2318045873356498</v>
      </c>
      <c r="AS20" s="18">
        <f t="shared" ca="1" si="19"/>
        <v>2.1191586887758973</v>
      </c>
      <c r="AT20" s="18">
        <f t="shared" ca="1" si="20"/>
        <v>2.1474577729536399</v>
      </c>
      <c r="AU20" s="18">
        <f t="shared" ca="1" si="21"/>
        <v>2.2095798568266147</v>
      </c>
      <c r="AV20" s="29"/>
    </row>
    <row r="21" spans="1:48" x14ac:dyDescent="0.2">
      <c r="A21">
        <v>18</v>
      </c>
      <c r="B21" s="19">
        <f t="shared" ca="1" si="22"/>
        <v>2.2149637875060839</v>
      </c>
      <c r="C21" s="19">
        <f t="shared" ca="1" si="24"/>
        <v>2.0572881565168011</v>
      </c>
      <c r="D21" s="19">
        <f t="shared" ca="1" si="25"/>
        <v>5.1876258581793513</v>
      </c>
      <c r="E21" s="19">
        <f t="shared" ca="1" si="26"/>
        <v>1.8788736266975141</v>
      </c>
      <c r="F21" s="19">
        <f t="shared" ca="1" si="27"/>
        <v>1.1773197451814579</v>
      </c>
      <c r="G21" s="19">
        <f t="shared" ca="1" si="28"/>
        <v>7.9920662843100212</v>
      </c>
      <c r="H21" s="19">
        <f t="shared" ca="1" si="29"/>
        <v>2.713438730144242</v>
      </c>
      <c r="I21" s="19">
        <f t="shared" ca="1" si="30"/>
        <v>2.6913035514867771</v>
      </c>
      <c r="J21" s="19">
        <f t="shared" ca="1" si="31"/>
        <v>1.643468774601883</v>
      </c>
      <c r="K21" s="19">
        <f t="shared" ca="1" si="32"/>
        <v>2.7690531216943701</v>
      </c>
      <c r="L21" s="29"/>
      <c r="M21" s="15">
        <v>18</v>
      </c>
      <c r="N21" s="16">
        <f t="shared" ca="1" si="23"/>
        <v>11.819391790730064</v>
      </c>
      <c r="O21" s="16">
        <f t="shared" ca="1" si="23"/>
        <v>8.2119664699799131</v>
      </c>
      <c r="P21" s="16">
        <f t="shared" ca="1" si="33"/>
        <v>65.909188711846028</v>
      </c>
      <c r="Q21" s="16">
        <f t="shared" ca="1" si="34"/>
        <v>0.74494222131152188</v>
      </c>
      <c r="R21" s="16">
        <f t="shared" ca="1" si="35"/>
        <v>0.67986825924943106</v>
      </c>
      <c r="S21" s="16">
        <f t="shared" ca="1" si="36"/>
        <v>5.5087906449771777</v>
      </c>
      <c r="T21" s="16">
        <f t="shared" ca="1" si="37"/>
        <v>33.290598946876017</v>
      </c>
      <c r="U21" s="16">
        <f t="shared" ca="1" si="38"/>
        <v>1.1555977887244286</v>
      </c>
      <c r="V21" s="16">
        <f t="shared" ca="1" si="39"/>
        <v>0.68001735063878554</v>
      </c>
      <c r="W21" s="16">
        <f t="shared" ca="1" si="40"/>
        <v>9.6318514250493301</v>
      </c>
      <c r="X21" s="29"/>
      <c r="Y21">
        <v>18</v>
      </c>
      <c r="Z21" s="17">
        <f t="shared" ca="1" si="2"/>
        <v>2.9816367493677594</v>
      </c>
      <c r="AA21" s="17">
        <f t="shared" ca="1" si="3"/>
        <v>2.3163550956053776</v>
      </c>
      <c r="AB21" s="17">
        <f t="shared" ca="1" si="4"/>
        <v>3.1034998634311366</v>
      </c>
      <c r="AC21" s="17">
        <f t="shared" ca="1" si="5"/>
        <v>3.3638043570148284</v>
      </c>
      <c r="AD21" s="17">
        <f t="shared" ca="1" si="6"/>
        <v>2.2668935520895088</v>
      </c>
      <c r="AE21" s="17">
        <f t="shared" ca="1" si="7"/>
        <v>3.822659441100059</v>
      </c>
      <c r="AF21" s="17">
        <f t="shared" ca="1" si="8"/>
        <v>8.7802345438287066</v>
      </c>
      <c r="AG21" s="17">
        <f t="shared" ca="1" si="9"/>
        <v>2.4237301664762629</v>
      </c>
      <c r="AH21" s="17">
        <f t="shared" ca="1" si="10"/>
        <v>2.6133371975640372</v>
      </c>
      <c r="AI21" s="17">
        <f t="shared" ca="1" si="11"/>
        <v>2.5922503490968638</v>
      </c>
      <c r="AJ21" s="29"/>
      <c r="AK21">
        <v>18</v>
      </c>
      <c r="AL21" s="18">
        <f t="shared" ca="1" si="12"/>
        <v>2.2038145958414934</v>
      </c>
      <c r="AM21" s="18">
        <f t="shared" ca="1" si="13"/>
        <v>2.2974399363225286</v>
      </c>
      <c r="AN21" s="18">
        <f t="shared" ca="1" si="14"/>
        <v>2.3402960505286088</v>
      </c>
      <c r="AO21" s="18">
        <f t="shared" ca="1" si="15"/>
        <v>2.1199425832808387</v>
      </c>
      <c r="AP21" s="18">
        <f t="shared" ca="1" si="16"/>
        <v>2.3080756583137196</v>
      </c>
      <c r="AQ21" s="18">
        <f t="shared" ca="1" si="17"/>
        <v>2.351707062958893</v>
      </c>
      <c r="AR21" s="18">
        <f t="shared" ca="1" si="18"/>
        <v>2.3018070216934876</v>
      </c>
      <c r="AS21" s="18">
        <f t="shared" ca="1" si="19"/>
        <v>2.2190570695818499</v>
      </c>
      <c r="AT21" s="18">
        <f t="shared" ca="1" si="20"/>
        <v>2.251845273877263</v>
      </c>
      <c r="AU21" s="18">
        <f t="shared" ca="1" si="21"/>
        <v>2.3128366634705086</v>
      </c>
      <c r="AV21" s="29"/>
    </row>
    <row r="22" spans="1:48" x14ac:dyDescent="0.2">
      <c r="A22">
        <v>19</v>
      </c>
      <c r="B22" s="19">
        <f t="shared" ca="1" si="22"/>
        <v>2.3200227834229405</v>
      </c>
      <c r="C22" s="19">
        <f t="shared" ca="1" si="24"/>
        <v>1.6064457249497148</v>
      </c>
      <c r="D22" s="19">
        <f t="shared" ca="1" si="25"/>
        <v>6.425010688569011</v>
      </c>
      <c r="E22" s="19">
        <f t="shared" ca="1" si="26"/>
        <v>1.8263693623542678</v>
      </c>
      <c r="F22" s="19">
        <f t="shared" ca="1" si="27"/>
        <v>1.2667121854305401</v>
      </c>
      <c r="G22" s="19">
        <f t="shared" ca="1" si="28"/>
        <v>7.8524012792270312</v>
      </c>
      <c r="H22" s="19">
        <f t="shared" ca="1" si="29"/>
        <v>3.2294435479740939</v>
      </c>
      <c r="I22" s="19">
        <f t="shared" ca="1" si="30"/>
        <v>2.4036491518689211</v>
      </c>
      <c r="J22" s="19">
        <f t="shared" ca="1" si="31"/>
        <v>1.9646427112061757</v>
      </c>
      <c r="K22" s="19">
        <f t="shared" ca="1" si="32"/>
        <v>3.4344101430537659</v>
      </c>
      <c r="L22" s="29"/>
      <c r="M22" s="15">
        <v>19</v>
      </c>
      <c r="N22" s="16">
        <f t="shared" ca="1" si="23"/>
        <v>17.665094348508774</v>
      </c>
      <c r="O22" s="16">
        <f t="shared" ca="1" si="23"/>
        <v>10.481100321508132</v>
      </c>
      <c r="P22" s="16">
        <f t="shared" ca="1" si="33"/>
        <v>32.915266147469985</v>
      </c>
      <c r="Q22" s="16">
        <f t="shared" ca="1" si="34"/>
        <v>0.89291409436600555</v>
      </c>
      <c r="R22" s="16">
        <f t="shared" ca="1" si="35"/>
        <v>1.0497513879219049</v>
      </c>
      <c r="S22" s="16">
        <f t="shared" ca="1" si="36"/>
        <v>9.6753384743326354</v>
      </c>
      <c r="T22" s="16">
        <f t="shared" ca="1" si="37"/>
        <v>52.960023186070444</v>
      </c>
      <c r="U22" s="16">
        <f t="shared" ca="1" si="38"/>
        <v>1.1481578312733385</v>
      </c>
      <c r="V22" s="16">
        <f t="shared" ca="1" si="39"/>
        <v>0.34890523536937051</v>
      </c>
      <c r="W22" s="16">
        <f t="shared" ca="1" si="40"/>
        <v>7.8245840839158562</v>
      </c>
      <c r="X22" s="29"/>
      <c r="Y22">
        <v>19</v>
      </c>
      <c r="Z22" s="17">
        <f t="shared" ca="1" si="2"/>
        <v>2.5633927280082194</v>
      </c>
      <c r="AA22" s="17">
        <f t="shared" ca="1" si="3"/>
        <v>2.0228843343968719</v>
      </c>
      <c r="AB22" s="17">
        <f t="shared" ca="1" si="4"/>
        <v>2.7415746949064608</v>
      </c>
      <c r="AC22" s="17">
        <f t="shared" ca="1" si="5"/>
        <v>3.1978668298026536</v>
      </c>
      <c r="AD22" s="17">
        <f t="shared" ca="1" si="6"/>
        <v>2.846642155405418</v>
      </c>
      <c r="AE22" s="17">
        <f t="shared" ca="1" si="7"/>
        <v>4.3442560057494708</v>
      </c>
      <c r="AF22" s="17">
        <f t="shared" ca="1" si="8"/>
        <v>7.7631091152424201</v>
      </c>
      <c r="AG22" s="17">
        <f t="shared" ca="1" si="9"/>
        <v>2.8525308372778628</v>
      </c>
      <c r="AH22" s="17">
        <f t="shared" ca="1" si="10"/>
        <v>2.5827198899916781</v>
      </c>
      <c r="AI22" s="17">
        <f t="shared" ca="1" si="11"/>
        <v>2.6495877756849371</v>
      </c>
      <c r="AJ22" s="29"/>
      <c r="AK22">
        <v>19</v>
      </c>
      <c r="AL22" s="18">
        <f t="shared" ca="1" si="12"/>
        <v>2.3366786101843369</v>
      </c>
      <c r="AM22" s="18">
        <f t="shared" ca="1" si="13"/>
        <v>2.3726271098207961</v>
      </c>
      <c r="AN22" s="18">
        <f t="shared" ca="1" si="14"/>
        <v>2.4438893693712398</v>
      </c>
      <c r="AO22" s="18">
        <f t="shared" ca="1" si="15"/>
        <v>2.2125222028686546</v>
      </c>
      <c r="AP22" s="18">
        <f t="shared" ca="1" si="16"/>
        <v>2.4261763973472745</v>
      </c>
      <c r="AQ22" s="18">
        <f t="shared" ca="1" si="17"/>
        <v>2.4689048384224472</v>
      </c>
      <c r="AR22" s="18">
        <f t="shared" ca="1" si="18"/>
        <v>2.438418932888371</v>
      </c>
      <c r="AS22" s="18">
        <f t="shared" ca="1" si="19"/>
        <v>2.3042294670474064</v>
      </c>
      <c r="AT22" s="18">
        <f t="shared" ca="1" si="20"/>
        <v>2.3968720484417982</v>
      </c>
      <c r="AU22" s="18">
        <f t="shared" ca="1" si="21"/>
        <v>2.4454363070223595</v>
      </c>
      <c r="AV22" s="29"/>
    </row>
    <row r="23" spans="1:48" x14ac:dyDescent="0.2">
      <c r="A23">
        <v>20</v>
      </c>
      <c r="B23" s="19">
        <f t="shared" ca="1" si="22"/>
        <v>2.2302953000367562</v>
      </c>
      <c r="C23" s="19">
        <f t="shared" ca="1" si="24"/>
        <v>1.7438492211373973</v>
      </c>
      <c r="D23" s="19">
        <f t="shared" ca="1" si="25"/>
        <v>6.0432154918652081</v>
      </c>
      <c r="E23" s="19">
        <f t="shared" ca="1" si="26"/>
        <v>1.535464012452312</v>
      </c>
      <c r="F23" s="19">
        <f t="shared" ca="1" si="27"/>
        <v>1.4358419786026257</v>
      </c>
      <c r="G23" s="19">
        <f t="shared" ca="1" si="28"/>
        <v>8.6231408799122082</v>
      </c>
      <c r="H23" s="19">
        <f t="shared" ca="1" si="29"/>
        <v>3.8237009180426313</v>
      </c>
      <c r="I23" s="19">
        <f t="shared" ca="1" si="30"/>
        <v>2.5305554036738123</v>
      </c>
      <c r="J23" s="19">
        <f t="shared" ca="1" si="31"/>
        <v>2.9549044251139107</v>
      </c>
      <c r="K23" s="19">
        <f t="shared" ca="1" si="32"/>
        <v>3.5878827909215825</v>
      </c>
      <c r="L23" s="29"/>
      <c r="M23" s="15">
        <v>20</v>
      </c>
      <c r="N23" s="16">
        <f t="shared" ca="1" si="23"/>
        <v>20.112052083655659</v>
      </c>
      <c r="O23" s="16">
        <f t="shared" ca="1" si="23"/>
        <v>8.6420350231186767</v>
      </c>
      <c r="P23" s="16">
        <f t="shared" ca="1" si="33"/>
        <v>29.430363188687981</v>
      </c>
      <c r="Q23" s="16">
        <f t="shared" ca="1" si="34"/>
        <v>0.85400828973102572</v>
      </c>
      <c r="R23" s="16">
        <f t="shared" ca="1" si="35"/>
        <v>1.4679148470747534</v>
      </c>
      <c r="S23" s="16">
        <f t="shared" ca="1" si="36"/>
        <v>10.093475947343114</v>
      </c>
      <c r="T23" s="16">
        <f t="shared" ca="1" si="37"/>
        <v>61.244284180965202</v>
      </c>
      <c r="U23" s="16">
        <f t="shared" ca="1" si="38"/>
        <v>0.98836403912710358</v>
      </c>
      <c r="V23" s="16">
        <f t="shared" ca="1" si="39"/>
        <v>0.30808983064612455</v>
      </c>
      <c r="W23" s="16">
        <f t="shared" ca="1" si="40"/>
        <v>8.587594767147138</v>
      </c>
      <c r="X23" s="29"/>
      <c r="Y23">
        <v>20</v>
      </c>
      <c r="Z23" s="17">
        <f t="shared" ca="1" si="2"/>
        <v>2.4836142215640469</v>
      </c>
      <c r="AA23" s="17">
        <f t="shared" ca="1" si="3"/>
        <v>1.6283145990639445</v>
      </c>
      <c r="AB23" s="17">
        <f t="shared" ca="1" si="4"/>
        <v>2.8678753827664862</v>
      </c>
      <c r="AC23" s="17">
        <f t="shared" ca="1" si="5"/>
        <v>2.4048840243513401</v>
      </c>
      <c r="AD23" s="17">
        <f t="shared" ca="1" si="6"/>
        <v>2.8535248159186235</v>
      </c>
      <c r="AE23" s="17">
        <f t="shared" ca="1" si="7"/>
        <v>4.5650017522767534</v>
      </c>
      <c r="AF23" s="17">
        <f t="shared" ca="1" si="8"/>
        <v>9.3180177509542883</v>
      </c>
      <c r="AG23" s="17">
        <f t="shared" ca="1" si="9"/>
        <v>2.3165457419051108</v>
      </c>
      <c r="AH23" s="17">
        <f t="shared" ca="1" si="10"/>
        <v>2.9920451791081306</v>
      </c>
      <c r="AI23" s="17">
        <f t="shared" ca="1" si="11"/>
        <v>3.084256526520853</v>
      </c>
      <c r="AJ23" s="29"/>
      <c r="AK23">
        <v>20</v>
      </c>
      <c r="AL23" s="18">
        <f t="shared" ca="1" si="12"/>
        <v>2.388766942868108</v>
      </c>
      <c r="AM23" s="18">
        <f t="shared" ca="1" si="13"/>
        <v>2.4782663498834947</v>
      </c>
      <c r="AN23" s="18">
        <f t="shared" ca="1" si="14"/>
        <v>2.5682174165913789</v>
      </c>
      <c r="AO23" s="18">
        <f t="shared" ca="1" si="15"/>
        <v>2.3200808726451787</v>
      </c>
      <c r="AP23" s="18">
        <f t="shared" ca="1" si="16"/>
        <v>2.5451113093821949</v>
      </c>
      <c r="AQ23" s="18">
        <f t="shared" ca="1" si="17"/>
        <v>2.5718580113856966</v>
      </c>
      <c r="AR23" s="18">
        <f t="shared" ca="1" si="18"/>
        <v>2.5349655554784265</v>
      </c>
      <c r="AS23" s="18">
        <f t="shared" ca="1" si="19"/>
        <v>2.4109501714984849</v>
      </c>
      <c r="AT23" s="18">
        <f t="shared" ca="1" si="20"/>
        <v>2.5359882131781268</v>
      </c>
      <c r="AU23" s="18">
        <f t="shared" ca="1" si="21"/>
        <v>2.5720188143683598</v>
      </c>
      <c r="AV23" s="29"/>
    </row>
    <row r="24" spans="1:48" x14ac:dyDescent="0.2">
      <c r="A24">
        <v>21</v>
      </c>
      <c r="B24" s="19">
        <f t="shared" ca="1" si="22"/>
        <v>2.2061952819091366</v>
      </c>
      <c r="C24" s="19">
        <f t="shared" ca="1" si="24"/>
        <v>1.4211370447249005</v>
      </c>
      <c r="D24" s="19">
        <f t="shared" ca="1" si="25"/>
        <v>7.0017107320740557</v>
      </c>
      <c r="E24" s="19">
        <f t="shared" ca="1" si="26"/>
        <v>2.1716062976290909</v>
      </c>
      <c r="F24" s="19">
        <f t="shared" ca="1" si="27"/>
        <v>1.6063038645854124</v>
      </c>
      <c r="G24" s="19">
        <f t="shared" ca="1" si="28"/>
        <v>9.8628926465910283</v>
      </c>
      <c r="H24" s="19">
        <f t="shared" ca="1" si="29"/>
        <v>3.9316251470975327</v>
      </c>
      <c r="I24" s="19">
        <f t="shared" ca="1" si="30"/>
        <v>2.3834528584372463</v>
      </c>
      <c r="J24" s="19">
        <f t="shared" ca="1" si="31"/>
        <v>3.9247837758049799</v>
      </c>
      <c r="K24" s="19">
        <f t="shared" ca="1" si="32"/>
        <v>4.2335669810489058</v>
      </c>
      <c r="L24" s="29"/>
      <c r="M24" s="15">
        <v>21</v>
      </c>
      <c r="N24" s="16">
        <f t="shared" ca="1" si="23"/>
        <v>19.625585750135073</v>
      </c>
      <c r="O24" s="16">
        <f t="shared" ca="1" si="23"/>
        <v>8.8104991611293251</v>
      </c>
      <c r="P24" s="16">
        <f t="shared" ca="1" si="33"/>
        <v>29.281981618382893</v>
      </c>
      <c r="Q24" s="16">
        <f t="shared" ca="1" si="34"/>
        <v>1.0959432725550569</v>
      </c>
      <c r="R24" s="16">
        <f t="shared" ca="1" si="35"/>
        <v>0.93396117656591249</v>
      </c>
      <c r="S24" s="16">
        <f t="shared" ca="1" si="36"/>
        <v>9.3515035819441312</v>
      </c>
      <c r="T24" s="16">
        <f t="shared" ca="1" si="37"/>
        <v>81.517008211709182</v>
      </c>
      <c r="U24" s="16">
        <f t="shared" ca="1" si="38"/>
        <v>1.2911484387468699</v>
      </c>
      <c r="V24" s="16">
        <f t="shared" ca="1" si="39"/>
        <v>0.17081336080364701</v>
      </c>
      <c r="W24" s="16">
        <f t="shared" ca="1" si="40"/>
        <v>6.562918771355676</v>
      </c>
      <c r="X24" s="29"/>
      <c r="Y24">
        <v>21</v>
      </c>
      <c r="Z24" s="17">
        <f t="shared" ca="1" si="2"/>
        <v>2.9058801948554689</v>
      </c>
      <c r="AA24" s="17">
        <f t="shared" ca="1" si="3"/>
        <v>1.9263549901408112</v>
      </c>
      <c r="AB24" s="17">
        <f t="shared" ca="1" si="4"/>
        <v>2.5495589167298083</v>
      </c>
      <c r="AC24" s="17">
        <f t="shared" ca="1" si="5"/>
        <v>3.2961477857460943</v>
      </c>
      <c r="AD24" s="17">
        <f t="shared" ca="1" si="6"/>
        <v>3.1840923573509849</v>
      </c>
      <c r="AE24" s="17">
        <f t="shared" ca="1" si="7"/>
        <v>5.4315561243269306</v>
      </c>
      <c r="AF24" s="17">
        <f t="shared" ca="1" si="8"/>
        <v>10.908858321055654</v>
      </c>
      <c r="AG24" s="17">
        <f t="shared" ca="1" si="9"/>
        <v>2.2115819523377396</v>
      </c>
      <c r="AH24" s="17">
        <f t="shared" ca="1" si="10"/>
        <v>3.2583337322456942</v>
      </c>
      <c r="AI24" s="17">
        <f t="shared" ca="1" si="11"/>
        <v>3.0092372140834125</v>
      </c>
      <c r="AJ24" s="29"/>
      <c r="AK24">
        <v>21</v>
      </c>
      <c r="AL24" s="18">
        <f t="shared" ca="1" si="12"/>
        <v>2.5085285291466191</v>
      </c>
      <c r="AM24" s="18">
        <f t="shared" ca="1" si="13"/>
        <v>2.5899513339927571</v>
      </c>
      <c r="AN24" s="18">
        <f t="shared" ca="1" si="14"/>
        <v>2.6757797098878791</v>
      </c>
      <c r="AO24" s="18">
        <f t="shared" ca="1" si="15"/>
        <v>2.4331890989475884</v>
      </c>
      <c r="AP24" s="18">
        <f t="shared" ca="1" si="16"/>
        <v>2.6510636023669352</v>
      </c>
      <c r="AQ24" s="18">
        <f t="shared" ca="1" si="17"/>
        <v>2.6931174751868254</v>
      </c>
      <c r="AR24" s="18">
        <f t="shared" ca="1" si="18"/>
        <v>2.6467416749594039</v>
      </c>
      <c r="AS24" s="18">
        <f t="shared" ca="1" si="19"/>
        <v>2.5395107348094661</v>
      </c>
      <c r="AT24" s="18">
        <f t="shared" ca="1" si="20"/>
        <v>2.6552763946475069</v>
      </c>
      <c r="AU24" s="18">
        <f t="shared" ca="1" si="21"/>
        <v>2.70774021749952</v>
      </c>
      <c r="AV24" s="29"/>
    </row>
    <row r="25" spans="1:48" x14ac:dyDescent="0.2">
      <c r="A25">
        <v>22</v>
      </c>
      <c r="B25" s="19">
        <f t="shared" ca="1" si="22"/>
        <v>2.0103765357585064</v>
      </c>
      <c r="C25" s="19">
        <f t="shared" ca="1" si="24"/>
        <v>1.5598478930132118</v>
      </c>
      <c r="D25" s="19">
        <f t="shared" ca="1" si="25"/>
        <v>8.7437036371380827</v>
      </c>
      <c r="E25" s="19">
        <f t="shared" ca="1" si="26"/>
        <v>1.7818220231937698</v>
      </c>
      <c r="F25" s="19">
        <f t="shared" ca="1" si="27"/>
        <v>1.1084991884770825</v>
      </c>
      <c r="G25" s="19">
        <f t="shared" ca="1" si="28"/>
        <v>9.5818884692360466</v>
      </c>
      <c r="H25" s="19">
        <f t="shared" ca="1" si="29"/>
        <v>3.2049690594869875</v>
      </c>
      <c r="I25" s="19">
        <f t="shared" ca="1" si="30"/>
        <v>1.8472485805594561</v>
      </c>
      <c r="J25" s="19">
        <f t="shared" ca="1" si="31"/>
        <v>5.4877451091744689</v>
      </c>
      <c r="K25" s="19">
        <f t="shared" ca="1" si="32"/>
        <v>4.5996768570570117</v>
      </c>
      <c r="L25" s="29"/>
      <c r="M25" s="15">
        <v>22</v>
      </c>
      <c r="N25" s="16">
        <f t="shared" ca="1" si="23"/>
        <v>26.098780192880824</v>
      </c>
      <c r="O25" s="16">
        <f t="shared" ca="1" si="23"/>
        <v>8.9582444657281233</v>
      </c>
      <c r="P25" s="16">
        <f t="shared" ca="1" si="33"/>
        <v>45.431843090256628</v>
      </c>
      <c r="Q25" s="16">
        <f t="shared" ca="1" si="34"/>
        <v>1.3124726929729089</v>
      </c>
      <c r="R25" s="16">
        <f t="shared" ca="1" si="35"/>
        <v>1.4199520733074058</v>
      </c>
      <c r="S25" s="16">
        <f t="shared" ca="1" si="36"/>
        <v>8.9275306867272661</v>
      </c>
      <c r="T25" s="16">
        <f t="shared" ca="1" si="37"/>
        <v>59.039578792556597</v>
      </c>
      <c r="U25" s="16">
        <f t="shared" ca="1" si="38"/>
        <v>1.3577426614548143</v>
      </c>
      <c r="V25" s="16">
        <f t="shared" ca="1" si="39"/>
        <v>0.14259375286708945</v>
      </c>
      <c r="W25" s="16">
        <f t="shared" ca="1" si="40"/>
        <v>3.41863586678208</v>
      </c>
      <c r="X25" s="29"/>
      <c r="Y25">
        <v>22</v>
      </c>
      <c r="Z25" s="17">
        <f t="shared" ca="1" si="2"/>
        <v>2.8512701240186535</v>
      </c>
      <c r="AA25" s="17">
        <f t="shared" ca="1" si="3"/>
        <v>1.9991881866551469</v>
      </c>
      <c r="AB25" s="17">
        <f t="shared" ca="1" si="4"/>
        <v>2.5375777122925802</v>
      </c>
      <c r="AC25" s="17">
        <f t="shared" ca="1" si="5"/>
        <v>4.1639214402971021</v>
      </c>
      <c r="AD25" s="17">
        <f t="shared" ca="1" si="6"/>
        <v>3.3796482799238072</v>
      </c>
      <c r="AE25" s="17">
        <f t="shared" ca="1" si="7"/>
        <v>6.8877921253652028</v>
      </c>
      <c r="AF25" s="17">
        <f t="shared" ca="1" si="8"/>
        <v>11.498190634052898</v>
      </c>
      <c r="AG25" s="17">
        <f t="shared" ca="1" si="9"/>
        <v>2.0196591374040747</v>
      </c>
      <c r="AH25" s="17">
        <f t="shared" ca="1" si="10"/>
        <v>3.398110398237685</v>
      </c>
      <c r="AI25" s="17">
        <f t="shared" ca="1" si="11"/>
        <v>3.0580986628263065</v>
      </c>
      <c r="AJ25" s="29"/>
      <c r="AK25">
        <v>22</v>
      </c>
      <c r="AL25" s="18">
        <f t="shared" ca="1" si="12"/>
        <v>2.6262193921138017</v>
      </c>
      <c r="AM25" s="18">
        <f t="shared" ca="1" si="13"/>
        <v>2.6988974537681751</v>
      </c>
      <c r="AN25" s="18">
        <f t="shared" ca="1" si="14"/>
        <v>2.8058901859946208</v>
      </c>
      <c r="AO25" s="18">
        <f t="shared" ca="1" si="15"/>
        <v>2.5268438537464628</v>
      </c>
      <c r="AP25" s="18">
        <f t="shared" ca="1" si="16"/>
        <v>2.7570210479309991</v>
      </c>
      <c r="AQ25" s="18">
        <f t="shared" ca="1" si="17"/>
        <v>2.7827552523095389</v>
      </c>
      <c r="AR25" s="18">
        <f t="shared" ca="1" si="18"/>
        <v>2.7865070654499218</v>
      </c>
      <c r="AS25" s="18">
        <f t="shared" ca="1" si="19"/>
        <v>2.6455166968557835</v>
      </c>
      <c r="AT25" s="18">
        <f t="shared" ca="1" si="20"/>
        <v>2.760003170373134</v>
      </c>
      <c r="AU25" s="18">
        <f t="shared" ca="1" si="21"/>
        <v>2.7841604513113523</v>
      </c>
      <c r="AV25" s="29"/>
    </row>
    <row r="26" spans="1:48" x14ac:dyDescent="0.2">
      <c r="A26">
        <v>23</v>
      </c>
      <c r="B26" s="19">
        <f t="shared" ca="1" si="22"/>
        <v>1.3579641639894928</v>
      </c>
      <c r="C26" s="19">
        <f t="shared" ca="1" si="24"/>
        <v>1.2640576841111815</v>
      </c>
      <c r="D26" s="19">
        <f t="shared" ca="1" si="25"/>
        <v>9.0076663790826998</v>
      </c>
      <c r="E26" s="19">
        <f t="shared" ca="1" si="26"/>
        <v>1.6779049739723593</v>
      </c>
      <c r="F26" s="19">
        <f t="shared" ca="1" si="27"/>
        <v>0.9618963903270995</v>
      </c>
      <c r="G26" s="19">
        <f t="shared" ca="1" si="28"/>
        <v>10.40499540027691</v>
      </c>
      <c r="H26" s="19">
        <f t="shared" ca="1" si="29"/>
        <v>4.2074259067585729</v>
      </c>
      <c r="I26" s="19">
        <f t="shared" ca="1" si="30"/>
        <v>2.3379622467596652</v>
      </c>
      <c r="J26" s="19">
        <f t="shared" ca="1" si="31"/>
        <v>6.1572877330752034</v>
      </c>
      <c r="K26" s="19">
        <f t="shared" ca="1" si="32"/>
        <v>6.5414340544240597</v>
      </c>
      <c r="L26" s="29"/>
      <c r="M26" s="15">
        <v>23</v>
      </c>
      <c r="N26" s="16">
        <f t="shared" ca="1" si="23"/>
        <v>22.575894597759028</v>
      </c>
      <c r="O26" s="16">
        <f t="shared" ca="1" si="23"/>
        <v>7.4332062189060695</v>
      </c>
      <c r="P26" s="16">
        <f t="shared" ca="1" si="33"/>
        <v>58.451169860595556</v>
      </c>
      <c r="Q26" s="16">
        <f t="shared" ca="1" si="34"/>
        <v>1.1344056580903275</v>
      </c>
      <c r="R26" s="16">
        <f t="shared" ca="1" si="35"/>
        <v>1.694723521079311</v>
      </c>
      <c r="S26" s="16">
        <f t="shared" ca="1" si="36"/>
        <v>10.198917817155063</v>
      </c>
      <c r="T26" s="16">
        <f t="shared" ca="1" si="37"/>
        <v>63.197610148159065</v>
      </c>
      <c r="U26" s="16">
        <f t="shared" ca="1" si="38"/>
        <v>1.0258733900090431</v>
      </c>
      <c r="V26" s="16">
        <f t="shared" ca="1" si="39"/>
        <v>0.17792794454981892</v>
      </c>
      <c r="W26" s="16">
        <f t="shared" ca="1" si="40"/>
        <v>1.8276689845369904</v>
      </c>
      <c r="X26" s="29"/>
      <c r="Y26">
        <v>23</v>
      </c>
      <c r="Z26" s="17">
        <f t="shared" ca="1" si="2"/>
        <v>3.5261439110954131</v>
      </c>
      <c r="AA26" s="17">
        <f t="shared" ca="1" si="3"/>
        <v>2.2596380228342974</v>
      </c>
      <c r="AB26" s="17">
        <f t="shared" ca="1" si="4"/>
        <v>2.9190006826638819</v>
      </c>
      <c r="AC26" s="17">
        <f t="shared" ca="1" si="5"/>
        <v>4.6437299408207995</v>
      </c>
      <c r="AD26" s="17">
        <f t="shared" ca="1" si="6"/>
        <v>4.1522569096874236</v>
      </c>
      <c r="AE26" s="17">
        <f t="shared" ca="1" si="7"/>
        <v>6.7191594984315017</v>
      </c>
      <c r="AF26" s="17">
        <f t="shared" ca="1" si="8"/>
        <v>11.810202086613609</v>
      </c>
      <c r="AG26" s="17">
        <f t="shared" ca="1" si="9"/>
        <v>2.9539985602949894</v>
      </c>
      <c r="AH26" s="17">
        <f t="shared" ca="1" si="10"/>
        <v>3.1410703937233371</v>
      </c>
      <c r="AI26" s="17">
        <f t="shared" ca="1" si="11"/>
        <v>2.830269404216657</v>
      </c>
      <c r="AJ26" s="29"/>
      <c r="AK26">
        <v>23</v>
      </c>
      <c r="AL26" s="18">
        <f t="shared" ca="1" si="12"/>
        <v>2.7254283890972824</v>
      </c>
      <c r="AM26" s="18">
        <f t="shared" ca="1" si="13"/>
        <v>2.8456210916346651</v>
      </c>
      <c r="AN26" s="18">
        <f t="shared" ca="1" si="14"/>
        <v>2.9346712572549793</v>
      </c>
      <c r="AO26" s="18">
        <f t="shared" ca="1" si="15"/>
        <v>2.647064080270761</v>
      </c>
      <c r="AP26" s="18">
        <f t="shared" ca="1" si="16"/>
        <v>2.8648220530413857</v>
      </c>
      <c r="AQ26" s="18">
        <f t="shared" ca="1" si="17"/>
        <v>2.926568321943869</v>
      </c>
      <c r="AR26" s="18">
        <f t="shared" ca="1" si="18"/>
        <v>2.8909335589034733</v>
      </c>
      <c r="AS26" s="18">
        <f t="shared" ca="1" si="19"/>
        <v>2.7889137163471562</v>
      </c>
      <c r="AT26" s="18">
        <f t="shared" ca="1" si="20"/>
        <v>2.8837416785927936</v>
      </c>
      <c r="AU26" s="18">
        <f t="shared" ca="1" si="21"/>
        <v>2.918931988105578</v>
      </c>
      <c r="AV26" s="29"/>
    </row>
    <row r="27" spans="1:48" x14ac:dyDescent="0.2">
      <c r="A27">
        <v>24</v>
      </c>
      <c r="B27" s="19">
        <f t="shared" ca="1" si="22"/>
        <v>1.6182713980296273</v>
      </c>
      <c r="C27" s="19">
        <f t="shared" ca="1" si="24"/>
        <v>1.8181702763116254</v>
      </c>
      <c r="D27" s="19">
        <f t="shared" ca="1" si="25"/>
        <v>8.9124582383503004</v>
      </c>
      <c r="E27" s="19">
        <f t="shared" ca="1" si="26"/>
        <v>2.1607763017581769</v>
      </c>
      <c r="F27" s="19">
        <f t="shared" ca="1" si="27"/>
        <v>0.89964003478299082</v>
      </c>
      <c r="G27" s="19">
        <f t="shared" ca="1" si="28"/>
        <v>10.290108103409182</v>
      </c>
      <c r="H27" s="19">
        <f t="shared" ca="1" si="29"/>
        <v>4.83831826906854</v>
      </c>
      <c r="I27" s="19">
        <f t="shared" ca="1" si="30"/>
        <v>1.8647212811356451</v>
      </c>
      <c r="J27" s="19">
        <f t="shared" ca="1" si="31"/>
        <v>6.3256971584793602</v>
      </c>
      <c r="K27" s="19">
        <f t="shared" ca="1" si="32"/>
        <v>8.2178978118947494</v>
      </c>
      <c r="L27" s="29"/>
      <c r="M27" s="15">
        <v>24</v>
      </c>
      <c r="N27" s="16">
        <f t="shared" ca="1" si="23"/>
        <v>29.603864012014625</v>
      </c>
      <c r="O27" s="16">
        <f t="shared" ca="1" si="23"/>
        <v>11.979823829417647</v>
      </c>
      <c r="P27" s="16">
        <f t="shared" ca="1" si="33"/>
        <v>62.98646373357618</v>
      </c>
      <c r="Q27" s="16">
        <f t="shared" ca="1" si="34"/>
        <v>1.0693690707499779</v>
      </c>
      <c r="R27" s="16">
        <f t="shared" ca="1" si="35"/>
        <v>1.6249375615019235</v>
      </c>
      <c r="S27" s="16">
        <f t="shared" ca="1" si="36"/>
        <v>10.230142928772274</v>
      </c>
      <c r="T27" s="16">
        <f t="shared" ca="1" si="37"/>
        <v>67.309787481716171</v>
      </c>
      <c r="U27" s="16">
        <f t="shared" ca="1" si="38"/>
        <v>1.0281893856649016</v>
      </c>
      <c r="V27" s="16">
        <f t="shared" ca="1" si="39"/>
        <v>0.25923618086471883</v>
      </c>
      <c r="W27" s="16">
        <f t="shared" ca="1" si="40"/>
        <v>2.0583916440650767</v>
      </c>
      <c r="X27" s="29"/>
      <c r="Y27">
        <v>24</v>
      </c>
      <c r="Z27" s="17">
        <f t="shared" ca="1" si="2"/>
        <v>2.8745991294668225</v>
      </c>
      <c r="AA27" s="17">
        <f t="shared" ca="1" si="3"/>
        <v>2.4111345549224374</v>
      </c>
      <c r="AB27" s="17">
        <f t="shared" ca="1" si="4"/>
        <v>4.5393982345684938</v>
      </c>
      <c r="AC27" s="17">
        <f t="shared" ca="1" si="5"/>
        <v>5.3403759867326048</v>
      </c>
      <c r="AD27" s="17">
        <f t="shared" ca="1" si="6"/>
        <v>4.5172850505614885</v>
      </c>
      <c r="AE27" s="17">
        <f t="shared" ca="1" si="7"/>
        <v>7.2632534317413588</v>
      </c>
      <c r="AF27" s="17">
        <f t="shared" ca="1" si="8"/>
        <v>14.046561798890586</v>
      </c>
      <c r="AG27" s="17">
        <f t="shared" ca="1" si="9"/>
        <v>3.3137510154299057</v>
      </c>
      <c r="AH27" s="17">
        <f t="shared" ca="1" si="10"/>
        <v>3.1470131565666519</v>
      </c>
      <c r="AI27" s="17">
        <f t="shared" ca="1" si="11"/>
        <v>2.9397414661179639</v>
      </c>
      <c r="AJ27" s="29"/>
      <c r="AK27">
        <v>24</v>
      </c>
      <c r="AL27" s="18">
        <f t="shared" ca="1" si="12"/>
        <v>2.8463292213185549</v>
      </c>
      <c r="AM27" s="18">
        <f t="shared" ca="1" si="13"/>
        <v>2.9642139289161995</v>
      </c>
      <c r="AN27" s="18">
        <f t="shared" ca="1" si="14"/>
        <v>3.0683523876988694</v>
      </c>
      <c r="AO27" s="18">
        <f t="shared" ca="1" si="15"/>
        <v>2.7471411455446759</v>
      </c>
      <c r="AP27" s="18">
        <f t="shared" ca="1" si="16"/>
        <v>2.9914071637241286</v>
      </c>
      <c r="AQ27" s="18">
        <f t="shared" ca="1" si="17"/>
        <v>3.0523560715402116</v>
      </c>
      <c r="AR27" s="18">
        <f t="shared" ca="1" si="18"/>
        <v>2.9857680067453556</v>
      </c>
      <c r="AS27" s="18">
        <f t="shared" ca="1" si="19"/>
        <v>2.9093895262996115</v>
      </c>
      <c r="AT27" s="18">
        <f t="shared" ca="1" si="20"/>
        <v>2.9943272703181427</v>
      </c>
      <c r="AU27" s="18">
        <f t="shared" ca="1" si="21"/>
        <v>3.067385342291908</v>
      </c>
      <c r="AV27" s="29"/>
    </row>
    <row r="28" spans="1:48" x14ac:dyDescent="0.2">
      <c r="A28">
        <v>25</v>
      </c>
      <c r="B28" s="19">
        <f t="shared" ca="1" si="22"/>
        <v>1.955535351876857</v>
      </c>
      <c r="C28" s="19">
        <f t="shared" ca="1" si="24"/>
        <v>2.2526133398535966</v>
      </c>
      <c r="D28" s="19">
        <f t="shared" ca="1" si="25"/>
        <v>9.6754976203699918</v>
      </c>
      <c r="E28" s="19">
        <f t="shared" ca="1" si="26"/>
        <v>1.7468069653788845</v>
      </c>
      <c r="F28" s="19">
        <f t="shared" ca="1" si="27"/>
        <v>0.81441647718612098</v>
      </c>
      <c r="G28" s="19">
        <f t="shared" ca="1" si="28"/>
        <v>9.1633585962816557</v>
      </c>
      <c r="H28" s="19">
        <f t="shared" ca="1" si="29"/>
        <v>5.9481269659064093</v>
      </c>
      <c r="I28" s="19">
        <f t="shared" ca="1" si="30"/>
        <v>2.3923773762838332</v>
      </c>
      <c r="J28" s="19">
        <f t="shared" ca="1" si="31"/>
        <v>5.1584719161462287</v>
      </c>
      <c r="K28" s="19">
        <f t="shared" ca="1" si="32"/>
        <v>12.22127910442058</v>
      </c>
      <c r="L28" s="29"/>
      <c r="M28" s="15">
        <v>25</v>
      </c>
      <c r="N28" s="16">
        <f t="shared" ca="1" si="23"/>
        <v>40.903090055429836</v>
      </c>
      <c r="O28" s="16">
        <f t="shared" ca="1" si="23"/>
        <v>16.81504594048177</v>
      </c>
      <c r="P28" s="16">
        <f t="shared" ca="1" si="33"/>
        <v>107.8879270684409</v>
      </c>
      <c r="Q28" s="16">
        <f t="shared" ca="1" si="34"/>
        <v>0.85111394275432606</v>
      </c>
      <c r="R28" s="16">
        <f t="shared" ca="1" si="35"/>
        <v>2.2274160494985473</v>
      </c>
      <c r="S28" s="16">
        <f t="shared" ca="1" si="36"/>
        <v>15.90687590736877</v>
      </c>
      <c r="T28" s="16">
        <f t="shared" ca="1" si="37"/>
        <v>111.11245443850589</v>
      </c>
      <c r="U28" s="16">
        <f t="shared" ca="1" si="38"/>
        <v>1.8039497494981904</v>
      </c>
      <c r="V28" s="16">
        <f t="shared" ca="1" si="39"/>
        <v>0.27690488802111374</v>
      </c>
      <c r="W28" s="16">
        <f t="shared" ca="1" si="40"/>
        <v>1.934672432093129</v>
      </c>
      <c r="X28" s="29"/>
      <c r="Y28">
        <v>25</v>
      </c>
      <c r="Z28" s="17">
        <f t="shared" ca="1" si="2"/>
        <v>3.1407609711823663</v>
      </c>
      <c r="AA28" s="17">
        <f t="shared" ca="1" si="3"/>
        <v>2.7896153303694464</v>
      </c>
      <c r="AB28" s="17">
        <f t="shared" ca="1" si="4"/>
        <v>4.364043345902874</v>
      </c>
      <c r="AC28" s="17">
        <f t="shared" ca="1" si="5"/>
        <v>4.4033785500890064</v>
      </c>
      <c r="AD28" s="17">
        <f t="shared" ca="1" si="6"/>
        <v>4.6610335804400327</v>
      </c>
      <c r="AE28" s="17">
        <f t="shared" ca="1" si="7"/>
        <v>7.7866860981585848</v>
      </c>
      <c r="AF28" s="17">
        <f t="shared" ca="1" si="8"/>
        <v>13.840260170153565</v>
      </c>
      <c r="AG28" s="17">
        <f t="shared" ca="1" si="9"/>
        <v>2.3027105580164338</v>
      </c>
      <c r="AH28" s="17">
        <f t="shared" ca="1" si="10"/>
        <v>2.5687816287795653</v>
      </c>
      <c r="AI28" s="17">
        <f t="shared" ca="1" si="11"/>
        <v>3.3971308545207211</v>
      </c>
      <c r="AJ28" s="29"/>
      <c r="AK28">
        <v>25</v>
      </c>
      <c r="AL28" s="18">
        <f t="shared" ca="1" si="12"/>
        <v>3.005135927130743</v>
      </c>
      <c r="AM28" s="18">
        <f t="shared" ca="1" si="13"/>
        <v>3.0950397099519904</v>
      </c>
      <c r="AN28" s="18">
        <f t="shared" ca="1" si="14"/>
        <v>3.2212011683399853</v>
      </c>
      <c r="AO28" s="18">
        <f t="shared" ca="1" si="15"/>
        <v>2.8475430958818237</v>
      </c>
      <c r="AP28" s="18">
        <f t="shared" ca="1" si="16"/>
        <v>3.135045996090196</v>
      </c>
      <c r="AQ28" s="18">
        <f t="shared" ca="1" si="17"/>
        <v>3.2160179910784255</v>
      </c>
      <c r="AR28" s="18">
        <f t="shared" ca="1" si="18"/>
        <v>3.1545452497950324</v>
      </c>
      <c r="AS28" s="18">
        <f t="shared" ca="1" si="19"/>
        <v>3.0191827612398878</v>
      </c>
      <c r="AT28" s="18">
        <f t="shared" ca="1" si="20"/>
        <v>3.0770837787364229</v>
      </c>
      <c r="AU28" s="18">
        <f t="shared" ca="1" si="21"/>
        <v>3.2457734891783669</v>
      </c>
      <c r="AV28" s="29"/>
    </row>
    <row r="29" spans="1:48" x14ac:dyDescent="0.2">
      <c r="A29" t="s">
        <v>13</v>
      </c>
      <c r="B29" s="2">
        <f ca="1">(B28/B3)^(1/25)-1</f>
        <v>2.7189631264984193E-2</v>
      </c>
      <c r="C29" s="2">
        <f ca="1">(C28/C3)^(1/25)-1</f>
        <v>3.3016993946631157E-2</v>
      </c>
      <c r="D29" s="2">
        <f ca="1">(D28/D3)^(1/25)-1</f>
        <v>9.5032306897188112E-2</v>
      </c>
      <c r="E29" s="2">
        <f ca="1">(E28/E3)^(1/25)-1</f>
        <v>2.2562346047104498E-2</v>
      </c>
      <c r="F29" s="2">
        <f t="shared" ref="F29:K29" ca="1" si="41">(F28/F3)^(1/25)-1</f>
        <v>-8.1777151109568846E-3</v>
      </c>
      <c r="G29" s="2">
        <f t="shared" ca="1" si="41"/>
        <v>9.2652810828920851E-2</v>
      </c>
      <c r="H29" s="2">
        <f t="shared" ca="1" si="41"/>
        <v>7.3928107651422215E-2</v>
      </c>
      <c r="I29" s="2">
        <f t="shared" ca="1" si="41"/>
        <v>3.550735387009718E-2</v>
      </c>
      <c r="J29" s="2">
        <f t="shared" ca="1" si="41"/>
        <v>6.7826864830041078E-2</v>
      </c>
      <c r="K29" s="2">
        <f t="shared" ca="1" si="41"/>
        <v>0.10531144380161717</v>
      </c>
      <c r="L29" s="2"/>
      <c r="M29" s="15" t="s">
        <v>13</v>
      </c>
      <c r="N29" s="2">
        <f t="shared" ref="N29:W29" ca="1" si="42">(N28/N3)^(1/25)-1</f>
        <v>0.16003273490627845</v>
      </c>
      <c r="O29" s="2">
        <f t="shared" ca="1" si="42"/>
        <v>0.11950985840002759</v>
      </c>
      <c r="P29" s="2">
        <f t="shared" ca="1" si="42"/>
        <v>0.20592115518379361</v>
      </c>
      <c r="Q29" s="2">
        <f t="shared" ca="1" si="42"/>
        <v>-6.4276245384781161E-3</v>
      </c>
      <c r="R29" s="2">
        <f t="shared" ca="1" si="42"/>
        <v>3.2552288987044431E-2</v>
      </c>
      <c r="S29" s="2">
        <f t="shared" ca="1" si="42"/>
        <v>0.11702629272796417</v>
      </c>
      <c r="T29" s="2">
        <f t="shared" ca="1" si="42"/>
        <v>0.20734255844280303</v>
      </c>
      <c r="U29" s="2">
        <f t="shared" ca="1" si="42"/>
        <v>2.3879805870282267E-2</v>
      </c>
      <c r="V29" s="2">
        <f t="shared" ca="1" si="42"/>
        <v>-5.0066453466974248E-2</v>
      </c>
      <c r="W29" s="2">
        <f t="shared" ca="1" si="42"/>
        <v>2.6749021715039012E-2</v>
      </c>
      <c r="X29" s="2"/>
      <c r="Y29" t="s">
        <v>13</v>
      </c>
      <c r="Z29" s="2">
        <f t="shared" ref="Z29:AI29" ca="1" si="43">(Z28/Z3)^(1/25)-1</f>
        <v>4.6842619287172038E-2</v>
      </c>
      <c r="AA29" s="2">
        <f t="shared" ca="1" si="43"/>
        <v>4.1889767592361515E-2</v>
      </c>
      <c r="AB29" s="2">
        <f t="shared" ca="1" si="43"/>
        <v>6.07073108913605E-2</v>
      </c>
      <c r="AC29" s="2">
        <f t="shared" ca="1" si="43"/>
        <v>6.1088092450754417E-2</v>
      </c>
      <c r="AD29" s="2">
        <f t="shared" ca="1" si="43"/>
        <v>6.3504395687182136E-2</v>
      </c>
      <c r="AE29" s="2">
        <f t="shared" ca="1" si="43"/>
        <v>8.5560685764703548E-2</v>
      </c>
      <c r="AF29" s="2">
        <f t="shared" ca="1" si="43"/>
        <v>0.11082531929376715</v>
      </c>
      <c r="AG29" s="2">
        <f t="shared" ca="1" si="43"/>
        <v>3.3926279684403315E-2</v>
      </c>
      <c r="AH29" s="2">
        <f t="shared" ca="1" si="43"/>
        <v>3.8458361294248844E-2</v>
      </c>
      <c r="AI29" s="2">
        <f t="shared" ca="1" si="43"/>
        <v>5.0133446881472032E-2</v>
      </c>
      <c r="AJ29" s="2"/>
      <c r="AK29" t="s">
        <v>13</v>
      </c>
      <c r="AL29" s="2">
        <f t="shared" ref="AL29:AU29" ca="1" si="44">(AL28/AL3)^(1/25)-1</f>
        <v>4.4995847813565693E-2</v>
      </c>
      <c r="AM29" s="2">
        <f t="shared" ca="1" si="44"/>
        <v>4.6228747357583755E-2</v>
      </c>
      <c r="AN29" s="2">
        <f t="shared" ca="1" si="44"/>
        <v>4.7902107797370475E-2</v>
      </c>
      <c r="AO29" s="2">
        <f t="shared" ca="1" si="44"/>
        <v>4.2746671484320986E-2</v>
      </c>
      <c r="AP29" s="2">
        <f t="shared" ca="1" si="44"/>
        <v>4.6766358646740835E-2</v>
      </c>
      <c r="AQ29" s="2">
        <f t="shared" ca="1" si="44"/>
        <v>4.7834609227117353E-2</v>
      </c>
      <c r="AR29" s="2">
        <f t="shared" ca="1" si="44"/>
        <v>4.7026009982420014E-2</v>
      </c>
      <c r="AS29" s="2">
        <f t="shared" ca="1" si="44"/>
        <v>4.5190794725689543E-2</v>
      </c>
      <c r="AT29" s="2">
        <f t="shared" ca="1" si="44"/>
        <v>4.5985280051409561E-2</v>
      </c>
      <c r="AU29" s="2">
        <f t="shared" ca="1" si="44"/>
        <v>4.8220691692643758E-2</v>
      </c>
      <c r="AV29" s="2"/>
    </row>
    <row r="30" spans="1:48" x14ac:dyDescent="0.2">
      <c r="B30" s="1"/>
    </row>
    <row r="31" spans="1:48" s="20" customFormat="1" x14ac:dyDescent="0.2">
      <c r="A31" s="20" t="s">
        <v>29</v>
      </c>
      <c r="B31" s="20" t="str">
        <f>"Simulation 1:   "&amp;'1. Choose Asset Class Data'!D11&amp;" using "&amp;'1. Choose Asset Class Data'!D10&amp;" years of data"</f>
        <v>Simulation 1:   US Large Cap using 90 years of data</v>
      </c>
      <c r="M31" s="26"/>
      <c r="N31" s="20" t="str">
        <f>"Simulation 2:   "&amp;'1. Choose Asset Class Data'!G11&amp;" using "&amp;'1. Choose Asset Class Data'!G10&amp;" years of data"</f>
        <v>Simulation 2:   US Small Cap using 90 years of data</v>
      </c>
      <c r="Z31" s="20" t="str">
        <f>"Simulation 3:   "&amp;'1. Choose Asset Class Data'!D19&amp;" using "&amp;'1. Choose Asset Class Data'!D18&amp;" years of data"</f>
        <v>Simulation 3:   International using 25 years of data</v>
      </c>
      <c r="AL31" s="20" t="str">
        <f>"Simulation 4:   "&amp;'1. Choose Asset Class Data'!G19&amp;" using "&amp;'1. Choose Asset Class Data'!G18&amp;" years of  data"</f>
        <v>Simulation 4:   US T-bill using 50 years of  data</v>
      </c>
    </row>
    <row r="34" spans="1:12" x14ac:dyDescent="0.2">
      <c r="A34" t="s">
        <v>2</v>
      </c>
      <c r="B34" t="s">
        <v>3</v>
      </c>
      <c r="C34" t="s">
        <v>4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  <c r="I34" t="s">
        <v>10</v>
      </c>
      <c r="J34" t="s">
        <v>11</v>
      </c>
      <c r="K34" t="s">
        <v>12</v>
      </c>
      <c r="L34" t="s">
        <v>42</v>
      </c>
    </row>
    <row r="35" spans="1:12" x14ac:dyDescent="0.2">
      <c r="A35">
        <v>0</v>
      </c>
      <c r="B35" s="28">
        <f>B3*'1. Choose Asset Class Data'!$D$12+N3*'1. Choose Asset Class Data'!$G$12+Z3*'1. Choose Asset Class Data'!$D$20+AL3*'1. Choose Asset Class Data'!$G$20</f>
        <v>1</v>
      </c>
      <c r="C35" s="28">
        <f>C3*'1. Choose Asset Class Data'!$D$12+O3*'1. Choose Asset Class Data'!$G$12+AA3*'1. Choose Asset Class Data'!$D$20+AM3*'1. Choose Asset Class Data'!$G$20</f>
        <v>1</v>
      </c>
      <c r="D35" s="28">
        <f>D3*'1. Choose Asset Class Data'!$D$12+P3*'1. Choose Asset Class Data'!$G$12+AB3*'1. Choose Asset Class Data'!$D$20+AN3*'1. Choose Asset Class Data'!$G$20</f>
        <v>1</v>
      </c>
      <c r="E35" s="28">
        <f>E3*'1. Choose Asset Class Data'!$D$12+Q3*'1. Choose Asset Class Data'!$G$12+AC3*'1. Choose Asset Class Data'!$D$20+AO3*'1. Choose Asset Class Data'!$G$20</f>
        <v>1</v>
      </c>
      <c r="F35" s="28">
        <f>F3*'1. Choose Asset Class Data'!$D$12+R3*'1. Choose Asset Class Data'!$G$12+AD3*'1. Choose Asset Class Data'!$D$20+AP3*'1. Choose Asset Class Data'!$G$20</f>
        <v>1</v>
      </c>
      <c r="G35" s="28">
        <f>G3*'1. Choose Asset Class Data'!$D$12+S3*'1. Choose Asset Class Data'!$G$12+AE3*'1. Choose Asset Class Data'!$D$20+AQ3*'1. Choose Asset Class Data'!$G$20</f>
        <v>1</v>
      </c>
      <c r="H35" s="28">
        <f>H3*'1. Choose Asset Class Data'!$D$12+T3*'1. Choose Asset Class Data'!$G$12+AF3*'1. Choose Asset Class Data'!$D$20+AR3*'1. Choose Asset Class Data'!$G$20</f>
        <v>1</v>
      </c>
      <c r="I35" s="28">
        <f>I3*'1. Choose Asset Class Data'!$D$12+U3*'1. Choose Asset Class Data'!$G$12+AG3*'1. Choose Asset Class Data'!$D$20+AS3*'1. Choose Asset Class Data'!$G$20</f>
        <v>1</v>
      </c>
      <c r="J35" s="28">
        <f>J3*'1. Choose Asset Class Data'!$D$12+V3*'1. Choose Asset Class Data'!$G$12+AH3*'1. Choose Asset Class Data'!$D$20+AT3*'1. Choose Asset Class Data'!$G$20</f>
        <v>1</v>
      </c>
      <c r="K35" s="28">
        <f>K3*'1. Choose Asset Class Data'!$D$12+W3*'1. Choose Asset Class Data'!$G$12+AI3*'1. Choose Asset Class Data'!$D$20+AU3*'1. Choose Asset Class Data'!$G$20</f>
        <v>1</v>
      </c>
      <c r="L35" s="29">
        <f>AVERAGE(B35:K35)</f>
        <v>1</v>
      </c>
    </row>
    <row r="36" spans="1:12" x14ac:dyDescent="0.2">
      <c r="A36">
        <v>1</v>
      </c>
      <c r="B36" s="28">
        <f ca="1">B4*'1. Choose Asset Class Data'!$D$12+N4*'1. Choose Asset Class Data'!$G$12+Z4*'1. Choose Asset Class Data'!$D$20+AL4*'1. Choose Asset Class Data'!$G$20</f>
        <v>1.3248628808798784</v>
      </c>
      <c r="C36" s="28">
        <f ca="1">C4*'1. Choose Asset Class Data'!$D$12+O4*'1. Choose Asset Class Data'!$G$12+AA4*'1. Choose Asset Class Data'!$D$20+AM4*'1. Choose Asset Class Data'!$G$20</f>
        <v>0.8956036806106924</v>
      </c>
      <c r="D36" s="28">
        <f ca="1">D4*'1. Choose Asset Class Data'!$D$12+P4*'1. Choose Asset Class Data'!$G$12+AB4*'1. Choose Asset Class Data'!$D$20+AN4*'1. Choose Asset Class Data'!$G$20</f>
        <v>0.89765291225793153</v>
      </c>
      <c r="E36" s="28">
        <f ca="1">E4*'1. Choose Asset Class Data'!$D$12+Q4*'1. Choose Asset Class Data'!$G$12+AC4*'1. Choose Asset Class Data'!$D$20+AO4*'1. Choose Asset Class Data'!$G$20</f>
        <v>1.0466532642561908</v>
      </c>
      <c r="F36" s="28">
        <f ca="1">F4*'1. Choose Asset Class Data'!$D$12+R4*'1. Choose Asset Class Data'!$G$12+AD4*'1. Choose Asset Class Data'!$D$20+AP4*'1. Choose Asset Class Data'!$G$20</f>
        <v>1.0622305744501035</v>
      </c>
      <c r="G36" s="28">
        <f ca="1">G4*'1. Choose Asset Class Data'!$D$12+S4*'1. Choose Asset Class Data'!$G$12+AE4*'1. Choose Asset Class Data'!$D$20+AQ4*'1. Choose Asset Class Data'!$G$20</f>
        <v>0.98673853282182122</v>
      </c>
      <c r="H36" s="28">
        <f ca="1">H4*'1. Choose Asset Class Data'!$D$12+T4*'1. Choose Asset Class Data'!$G$12+AF4*'1. Choose Asset Class Data'!$D$20+AR4*'1. Choose Asset Class Data'!$G$20</f>
        <v>1.174421395479071</v>
      </c>
      <c r="I36" s="28">
        <f ca="1">I4*'1. Choose Asset Class Data'!$D$12+U4*'1. Choose Asset Class Data'!$G$12+AG4*'1. Choose Asset Class Data'!$D$20+AS4*'1. Choose Asset Class Data'!$G$20</f>
        <v>1.2065932470606848</v>
      </c>
      <c r="J36" s="28">
        <f ca="1">J4*'1. Choose Asset Class Data'!$D$12+V4*'1. Choose Asset Class Data'!$G$12+AH4*'1. Choose Asset Class Data'!$D$20+AT4*'1. Choose Asset Class Data'!$G$20</f>
        <v>0.99761227206098968</v>
      </c>
      <c r="K36" s="28">
        <f ca="1">K4*'1. Choose Asset Class Data'!$D$12+W4*'1. Choose Asset Class Data'!$G$12+AI4*'1. Choose Asset Class Data'!$D$20+AU4*'1. Choose Asset Class Data'!$G$20</f>
        <v>1.0162596110085809</v>
      </c>
      <c r="L36" s="29">
        <f t="shared" ref="L36:L60" ca="1" si="45">AVERAGE(B36:K36)</f>
        <v>1.0608628370885942</v>
      </c>
    </row>
    <row r="37" spans="1:12" x14ac:dyDescent="0.2">
      <c r="A37">
        <v>2</v>
      </c>
      <c r="B37" s="28">
        <f ca="1">B5*'1. Choose Asset Class Data'!$D$12+N5*'1. Choose Asset Class Data'!$G$12+Z5*'1. Choose Asset Class Data'!$D$20+AL5*'1. Choose Asset Class Data'!$G$20</f>
        <v>1.6115871787231857</v>
      </c>
      <c r="C37" s="28">
        <f ca="1">C5*'1. Choose Asset Class Data'!$D$12+O5*'1. Choose Asset Class Data'!$G$12+AA5*'1. Choose Asset Class Data'!$D$20+AM5*'1. Choose Asset Class Data'!$G$20</f>
        <v>1.1553614222728457</v>
      </c>
      <c r="D37" s="28">
        <f ca="1">D5*'1. Choose Asset Class Data'!$D$12+P5*'1. Choose Asset Class Data'!$G$12+AB5*'1. Choose Asset Class Data'!$D$20+AN5*'1. Choose Asset Class Data'!$G$20</f>
        <v>0.97878697100329792</v>
      </c>
      <c r="E37" s="28">
        <f ca="1">E5*'1. Choose Asset Class Data'!$D$12+Q5*'1. Choose Asset Class Data'!$G$12+AC5*'1. Choose Asset Class Data'!$D$20+AO5*'1. Choose Asset Class Data'!$G$20</f>
        <v>1.2627587293486835</v>
      </c>
      <c r="F37" s="28">
        <f ca="1">F5*'1. Choose Asset Class Data'!$D$12+R5*'1. Choose Asset Class Data'!$G$12+AD5*'1. Choose Asset Class Data'!$D$20+AP5*'1. Choose Asset Class Data'!$G$20</f>
        <v>1.113159597682013</v>
      </c>
      <c r="G37" s="28">
        <f ca="1">G5*'1. Choose Asset Class Data'!$D$12+S5*'1. Choose Asset Class Data'!$G$12+AE5*'1. Choose Asset Class Data'!$D$20+AQ5*'1. Choose Asset Class Data'!$G$20</f>
        <v>1.2046192378055043</v>
      </c>
      <c r="H37" s="28">
        <f ca="1">H5*'1. Choose Asset Class Data'!$D$12+T5*'1. Choose Asset Class Data'!$G$12+AF5*'1. Choose Asset Class Data'!$D$20+AR5*'1. Choose Asset Class Data'!$G$20</f>
        <v>1.1818622247669737</v>
      </c>
      <c r="I37" s="28">
        <f ca="1">I5*'1. Choose Asset Class Data'!$D$12+U5*'1. Choose Asset Class Data'!$G$12+AG5*'1. Choose Asset Class Data'!$D$20+AS5*'1. Choose Asset Class Data'!$G$20</f>
        <v>1.388008939124052</v>
      </c>
      <c r="J37" s="28">
        <f ca="1">J5*'1. Choose Asset Class Data'!$D$12+V5*'1. Choose Asset Class Data'!$G$12+AH5*'1. Choose Asset Class Data'!$D$20+AT5*'1. Choose Asset Class Data'!$G$20</f>
        <v>1.0607004231301391</v>
      </c>
      <c r="K37" s="28">
        <f ca="1">K5*'1. Choose Asset Class Data'!$D$12+W5*'1. Choose Asset Class Data'!$G$12+AI5*'1. Choose Asset Class Data'!$D$20+AU5*'1. Choose Asset Class Data'!$G$20</f>
        <v>0.97242585577104446</v>
      </c>
      <c r="L37" s="29">
        <f t="shared" ca="1" si="45"/>
        <v>1.192927057962774</v>
      </c>
    </row>
    <row r="38" spans="1:12" x14ac:dyDescent="0.2">
      <c r="A38">
        <v>3</v>
      </c>
      <c r="B38" s="28">
        <f ca="1">B6*'1. Choose Asset Class Data'!$D$12+N6*'1. Choose Asset Class Data'!$G$12+Z6*'1. Choose Asset Class Data'!$D$20+AL6*'1. Choose Asset Class Data'!$G$20</f>
        <v>1.6178489538487582</v>
      </c>
      <c r="C38" s="28">
        <f ca="1">C6*'1. Choose Asset Class Data'!$D$12+O6*'1. Choose Asset Class Data'!$G$12+AA6*'1. Choose Asset Class Data'!$D$20+AM6*'1. Choose Asset Class Data'!$G$20</f>
        <v>1.3274472758687863</v>
      </c>
      <c r="D38" s="28">
        <f ca="1">D6*'1. Choose Asset Class Data'!$D$12+P6*'1. Choose Asset Class Data'!$G$12+AB6*'1. Choose Asset Class Data'!$D$20+AN6*'1. Choose Asset Class Data'!$G$20</f>
        <v>1.2152822077098426</v>
      </c>
      <c r="E38" s="28">
        <f ca="1">E6*'1. Choose Asset Class Data'!$D$12+Q6*'1. Choose Asset Class Data'!$G$12+AC6*'1. Choose Asset Class Data'!$D$20+AO6*'1. Choose Asset Class Data'!$G$20</f>
        <v>1.2856226240813273</v>
      </c>
      <c r="F38" s="28">
        <f ca="1">F6*'1. Choose Asset Class Data'!$D$12+R6*'1. Choose Asset Class Data'!$G$12+AD6*'1. Choose Asset Class Data'!$D$20+AP6*'1. Choose Asset Class Data'!$G$20</f>
        <v>1.1360211593217593</v>
      </c>
      <c r="G38" s="28">
        <f ca="1">G6*'1. Choose Asset Class Data'!$D$12+S6*'1. Choose Asset Class Data'!$G$12+AE6*'1. Choose Asset Class Data'!$D$20+AQ6*'1. Choose Asset Class Data'!$G$20</f>
        <v>1.5006791099925065</v>
      </c>
      <c r="H38" s="28">
        <f ca="1">H6*'1. Choose Asset Class Data'!$D$12+T6*'1. Choose Asset Class Data'!$G$12+AF6*'1. Choose Asset Class Data'!$D$20+AR6*'1. Choose Asset Class Data'!$G$20</f>
        <v>1.2883381080945413</v>
      </c>
      <c r="I38" s="28">
        <f ca="1">I6*'1. Choose Asset Class Data'!$D$12+U6*'1. Choose Asset Class Data'!$G$12+AG6*'1. Choose Asset Class Data'!$D$20+AS6*'1. Choose Asset Class Data'!$G$20</f>
        <v>1.2315437866086989</v>
      </c>
      <c r="J38" s="28">
        <f ca="1">J6*'1. Choose Asset Class Data'!$D$12+V6*'1. Choose Asset Class Data'!$G$12+AH6*'1. Choose Asset Class Data'!$D$20+AT6*'1. Choose Asset Class Data'!$G$20</f>
        <v>1.1205329199035075</v>
      </c>
      <c r="K38" s="28">
        <f ca="1">K6*'1. Choose Asset Class Data'!$D$12+W6*'1. Choose Asset Class Data'!$G$12+AI6*'1. Choose Asset Class Data'!$D$20+AU6*'1. Choose Asset Class Data'!$G$20</f>
        <v>1.0591237057566527</v>
      </c>
      <c r="L38" s="29">
        <f t="shared" ca="1" si="45"/>
        <v>1.278243985118638</v>
      </c>
    </row>
    <row r="39" spans="1:12" x14ac:dyDescent="0.2">
      <c r="A39">
        <v>4</v>
      </c>
      <c r="B39" s="28">
        <f ca="1">B7*'1. Choose Asset Class Data'!$D$12+N7*'1. Choose Asset Class Data'!$G$12+Z7*'1. Choose Asset Class Data'!$D$20+AL7*'1. Choose Asset Class Data'!$G$20</f>
        <v>1.3852836246466269</v>
      </c>
      <c r="C39" s="28">
        <f ca="1">C7*'1. Choose Asset Class Data'!$D$12+O7*'1. Choose Asset Class Data'!$G$12+AA7*'1. Choose Asset Class Data'!$D$20+AM7*'1. Choose Asset Class Data'!$G$20</f>
        <v>1.3931950492540546</v>
      </c>
      <c r="D39" s="28">
        <f ca="1">D7*'1. Choose Asset Class Data'!$D$12+P7*'1. Choose Asset Class Data'!$G$12+AB7*'1. Choose Asset Class Data'!$D$20+AN7*'1. Choose Asset Class Data'!$G$20</f>
        <v>1.1906297104018031</v>
      </c>
      <c r="E39" s="28">
        <f ca="1">E7*'1. Choose Asset Class Data'!$D$12+Q7*'1. Choose Asset Class Data'!$G$12+AC7*'1. Choose Asset Class Data'!$D$20+AO7*'1. Choose Asset Class Data'!$G$20</f>
        <v>1.3435439074056492</v>
      </c>
      <c r="F39" s="28">
        <f ca="1">F7*'1. Choose Asset Class Data'!$D$12+R7*'1. Choose Asset Class Data'!$G$12+AD7*'1. Choose Asset Class Data'!$D$20+AP7*'1. Choose Asset Class Data'!$G$20</f>
        <v>1.0410522081439266</v>
      </c>
      <c r="G39" s="28">
        <f ca="1">G7*'1. Choose Asset Class Data'!$D$12+S7*'1. Choose Asset Class Data'!$G$12+AE7*'1. Choose Asset Class Data'!$D$20+AQ7*'1. Choose Asset Class Data'!$G$20</f>
        <v>1.7598193517824847</v>
      </c>
      <c r="H39" s="28">
        <f ca="1">H7*'1. Choose Asset Class Data'!$D$12+T7*'1. Choose Asset Class Data'!$G$12+AF7*'1. Choose Asset Class Data'!$D$20+AR7*'1. Choose Asset Class Data'!$G$20</f>
        <v>1.5688680428643567</v>
      </c>
      <c r="I39" s="28">
        <f ca="1">I7*'1. Choose Asset Class Data'!$D$12+U7*'1. Choose Asset Class Data'!$G$12+AG7*'1. Choose Asset Class Data'!$D$20+AS7*'1. Choose Asset Class Data'!$G$20</f>
        <v>1.3807502897905397</v>
      </c>
      <c r="J39" s="28">
        <f ca="1">J7*'1. Choose Asset Class Data'!$D$12+V7*'1. Choose Asset Class Data'!$G$12+AH7*'1. Choose Asset Class Data'!$D$20+AT7*'1. Choose Asset Class Data'!$G$20</f>
        <v>1.1609729391448405</v>
      </c>
      <c r="K39" s="28">
        <f ca="1">K7*'1. Choose Asset Class Data'!$D$12+W7*'1. Choose Asset Class Data'!$G$12+AI7*'1. Choose Asset Class Data'!$D$20+AU7*'1. Choose Asset Class Data'!$G$20</f>
        <v>1.189502666613431</v>
      </c>
      <c r="L39" s="29">
        <f t="shared" ca="1" si="45"/>
        <v>1.3413617790047714</v>
      </c>
    </row>
    <row r="40" spans="1:12" x14ac:dyDescent="0.2">
      <c r="A40">
        <v>5</v>
      </c>
      <c r="B40" s="28">
        <f ca="1">B8*'1. Choose Asset Class Data'!$D$12+N8*'1. Choose Asset Class Data'!$G$12+Z8*'1. Choose Asset Class Data'!$D$20+AL8*'1. Choose Asset Class Data'!$G$20</f>
        <v>1.5773802032249176</v>
      </c>
      <c r="C40" s="28">
        <f ca="1">C8*'1. Choose Asset Class Data'!$D$12+O8*'1. Choose Asset Class Data'!$G$12+AA8*'1. Choose Asset Class Data'!$D$20+AM8*'1. Choose Asset Class Data'!$G$20</f>
        <v>1.571865251880737</v>
      </c>
      <c r="D40" s="28">
        <f ca="1">D8*'1. Choose Asset Class Data'!$D$12+P8*'1. Choose Asset Class Data'!$G$12+AB8*'1. Choose Asset Class Data'!$D$20+AN8*'1. Choose Asset Class Data'!$G$20</f>
        <v>1.3737449545897382</v>
      </c>
      <c r="E40" s="28">
        <f ca="1">E8*'1. Choose Asset Class Data'!$D$12+Q8*'1. Choose Asset Class Data'!$G$12+AC8*'1. Choose Asset Class Data'!$D$20+AO8*'1. Choose Asset Class Data'!$G$20</f>
        <v>1.21796191356409</v>
      </c>
      <c r="F40" s="28">
        <f ca="1">F8*'1. Choose Asset Class Data'!$D$12+R8*'1. Choose Asset Class Data'!$G$12+AD8*'1. Choose Asset Class Data'!$D$20+AP8*'1. Choose Asset Class Data'!$G$20</f>
        <v>1.1974418905252957</v>
      </c>
      <c r="G40" s="28">
        <f ca="1">G8*'1. Choose Asset Class Data'!$D$12+S8*'1. Choose Asset Class Data'!$G$12+AE8*'1. Choose Asset Class Data'!$D$20+AQ8*'1. Choose Asset Class Data'!$G$20</f>
        <v>1.8850027646412888</v>
      </c>
      <c r="H40" s="28">
        <f ca="1">H8*'1. Choose Asset Class Data'!$D$12+T8*'1. Choose Asset Class Data'!$G$12+AF8*'1. Choose Asset Class Data'!$D$20+AR8*'1. Choose Asset Class Data'!$G$20</f>
        <v>1.3713303705215074</v>
      </c>
      <c r="I40" s="28">
        <f ca="1">I8*'1. Choose Asset Class Data'!$D$12+U8*'1. Choose Asset Class Data'!$G$12+AG8*'1. Choose Asset Class Data'!$D$20+AS8*'1. Choose Asset Class Data'!$G$20</f>
        <v>1.4324172309369838</v>
      </c>
      <c r="J40" s="28">
        <f ca="1">J8*'1. Choose Asset Class Data'!$D$12+V8*'1. Choose Asset Class Data'!$G$12+AH8*'1. Choose Asset Class Data'!$D$20+AT8*'1. Choose Asset Class Data'!$G$20</f>
        <v>1.1594038019833648</v>
      </c>
      <c r="K40" s="28">
        <f ca="1">K8*'1. Choose Asset Class Data'!$D$12+W8*'1. Choose Asset Class Data'!$G$12+AI8*'1. Choose Asset Class Data'!$D$20+AU8*'1. Choose Asset Class Data'!$G$20</f>
        <v>1.2030881247278888</v>
      </c>
      <c r="L40" s="29">
        <f t="shared" ca="1" si="45"/>
        <v>1.3989636506595811</v>
      </c>
    </row>
    <row r="41" spans="1:12" x14ac:dyDescent="0.2">
      <c r="A41">
        <v>6</v>
      </c>
      <c r="B41" s="28">
        <f ca="1">B9*'1. Choose Asset Class Data'!$D$12+N9*'1. Choose Asset Class Data'!$G$12+Z9*'1. Choose Asset Class Data'!$D$20+AL9*'1. Choose Asset Class Data'!$G$20</f>
        <v>1.8619191463004339</v>
      </c>
      <c r="C41" s="28">
        <f ca="1">C9*'1. Choose Asset Class Data'!$D$12+O9*'1. Choose Asset Class Data'!$G$12+AA9*'1. Choose Asset Class Data'!$D$20+AM9*'1. Choose Asset Class Data'!$G$20</f>
        <v>2.0461901666233797</v>
      </c>
      <c r="D41" s="28">
        <f ca="1">D9*'1. Choose Asset Class Data'!$D$12+P9*'1. Choose Asset Class Data'!$G$12+AB9*'1. Choose Asset Class Data'!$D$20+AN9*'1. Choose Asset Class Data'!$G$20</f>
        <v>1.5914668755064056</v>
      </c>
      <c r="E41" s="28">
        <f ca="1">E9*'1. Choose Asset Class Data'!$D$12+Q9*'1. Choose Asset Class Data'!$G$12+AC9*'1. Choose Asset Class Data'!$D$20+AO9*'1. Choose Asset Class Data'!$G$20</f>
        <v>1.4330836824555058</v>
      </c>
      <c r="F41" s="28">
        <f ca="1">F9*'1. Choose Asset Class Data'!$D$12+R9*'1. Choose Asset Class Data'!$G$12+AD9*'1. Choose Asset Class Data'!$D$20+AP9*'1. Choose Asset Class Data'!$G$20</f>
        <v>1.0590379690789105</v>
      </c>
      <c r="G41" s="28">
        <f ca="1">G9*'1. Choose Asset Class Data'!$D$12+S9*'1. Choose Asset Class Data'!$G$12+AE9*'1. Choose Asset Class Data'!$D$20+AQ9*'1. Choose Asset Class Data'!$G$20</f>
        <v>2.0872169808381074</v>
      </c>
      <c r="H41" s="28">
        <f ca="1">H9*'1. Choose Asset Class Data'!$D$12+T9*'1. Choose Asset Class Data'!$G$12+AF9*'1. Choose Asset Class Data'!$D$20+AR9*'1. Choose Asset Class Data'!$G$20</f>
        <v>1.8215449657556793</v>
      </c>
      <c r="I41" s="28">
        <f ca="1">I9*'1. Choose Asset Class Data'!$D$12+U9*'1. Choose Asset Class Data'!$G$12+AG9*'1. Choose Asset Class Data'!$D$20+AS9*'1. Choose Asset Class Data'!$G$20</f>
        <v>1.4071708625362456</v>
      </c>
      <c r="J41" s="28">
        <f ca="1">J9*'1. Choose Asset Class Data'!$D$12+V9*'1. Choose Asset Class Data'!$G$12+AH9*'1. Choose Asset Class Data'!$D$20+AT9*'1. Choose Asset Class Data'!$G$20</f>
        <v>1.0895043748986737</v>
      </c>
      <c r="K41" s="28">
        <f ca="1">K9*'1. Choose Asset Class Data'!$D$12+W9*'1. Choose Asset Class Data'!$G$12+AI9*'1. Choose Asset Class Data'!$D$20+AU9*'1. Choose Asset Class Data'!$G$20</f>
        <v>1.5380601320210134</v>
      </c>
      <c r="L41" s="29">
        <f t="shared" ca="1" si="45"/>
        <v>1.5935195156014355</v>
      </c>
    </row>
    <row r="42" spans="1:12" x14ac:dyDescent="0.2">
      <c r="A42">
        <v>7</v>
      </c>
      <c r="B42" s="28">
        <f ca="1">B10*'1. Choose Asset Class Data'!$D$12+N10*'1. Choose Asset Class Data'!$G$12+Z10*'1. Choose Asset Class Data'!$D$20+AL10*'1. Choose Asset Class Data'!$G$20</f>
        <v>2.0850283811911643</v>
      </c>
      <c r="C42" s="28">
        <f ca="1">C10*'1. Choose Asset Class Data'!$D$12+O10*'1. Choose Asset Class Data'!$G$12+AA10*'1. Choose Asset Class Data'!$D$20+AM10*'1. Choose Asset Class Data'!$G$20</f>
        <v>2.3429912068165599</v>
      </c>
      <c r="D42" s="28">
        <f ca="1">D10*'1. Choose Asset Class Data'!$D$12+P10*'1. Choose Asset Class Data'!$G$12+AB10*'1. Choose Asset Class Data'!$D$20+AN10*'1. Choose Asset Class Data'!$G$20</f>
        <v>1.9554857126893763</v>
      </c>
      <c r="E42" s="28">
        <f ca="1">E10*'1. Choose Asset Class Data'!$D$12+Q10*'1. Choose Asset Class Data'!$G$12+AC10*'1. Choose Asset Class Data'!$D$20+AO10*'1. Choose Asset Class Data'!$G$20</f>
        <v>1.444909108942978</v>
      </c>
      <c r="F42" s="28">
        <f ca="1">F10*'1. Choose Asset Class Data'!$D$12+R10*'1. Choose Asset Class Data'!$G$12+AD10*'1. Choose Asset Class Data'!$D$20+AP10*'1. Choose Asset Class Data'!$G$20</f>
        <v>1.1684803521718952</v>
      </c>
      <c r="G42" s="28">
        <f ca="1">G10*'1. Choose Asset Class Data'!$D$12+S10*'1. Choose Asset Class Data'!$G$12+AE10*'1. Choose Asset Class Data'!$D$20+AQ10*'1. Choose Asset Class Data'!$G$20</f>
        <v>2.7183464747490693</v>
      </c>
      <c r="H42" s="28">
        <f ca="1">H10*'1. Choose Asset Class Data'!$D$12+T10*'1. Choose Asset Class Data'!$G$12+AF10*'1. Choose Asset Class Data'!$D$20+AR10*'1. Choose Asset Class Data'!$G$20</f>
        <v>1.5187402486547001</v>
      </c>
      <c r="I42" s="28">
        <f ca="1">I10*'1. Choose Asset Class Data'!$D$12+U10*'1. Choose Asset Class Data'!$G$12+AG10*'1. Choose Asset Class Data'!$D$20+AS10*'1. Choose Asset Class Data'!$G$20</f>
        <v>1.6059113394685993</v>
      </c>
      <c r="J42" s="28">
        <f ca="1">J10*'1. Choose Asset Class Data'!$D$12+V10*'1. Choose Asset Class Data'!$G$12+AH10*'1. Choose Asset Class Data'!$D$20+AT10*'1. Choose Asset Class Data'!$G$20</f>
        <v>1.439996372152349</v>
      </c>
      <c r="K42" s="28">
        <f ca="1">K10*'1. Choose Asset Class Data'!$D$12+W10*'1. Choose Asset Class Data'!$G$12+AI10*'1. Choose Asset Class Data'!$D$20+AU10*'1. Choose Asset Class Data'!$G$20</f>
        <v>1.4715622029851274</v>
      </c>
      <c r="L42" s="29">
        <f t="shared" ca="1" si="45"/>
        <v>1.7751451399821818</v>
      </c>
    </row>
    <row r="43" spans="1:12" x14ac:dyDescent="0.2">
      <c r="A43">
        <v>8</v>
      </c>
      <c r="B43" s="28">
        <f ca="1">B11*'1. Choose Asset Class Data'!$D$12+N11*'1. Choose Asset Class Data'!$G$12+Z11*'1. Choose Asset Class Data'!$D$20+AL11*'1. Choose Asset Class Data'!$G$20</f>
        <v>2.4416230373570516</v>
      </c>
      <c r="C43" s="28">
        <f ca="1">C11*'1. Choose Asset Class Data'!$D$12+O11*'1. Choose Asset Class Data'!$G$12+AA11*'1. Choose Asset Class Data'!$D$20+AM11*'1. Choose Asset Class Data'!$G$20</f>
        <v>1.8246544541781324</v>
      </c>
      <c r="D43" s="28">
        <f ca="1">D11*'1. Choose Asset Class Data'!$D$12+P11*'1. Choose Asset Class Data'!$G$12+AB11*'1. Choose Asset Class Data'!$D$20+AN11*'1. Choose Asset Class Data'!$G$20</f>
        <v>2.5178637818060872</v>
      </c>
      <c r="E43" s="28">
        <f ca="1">E11*'1. Choose Asset Class Data'!$D$12+Q11*'1. Choose Asset Class Data'!$G$12+AC11*'1. Choose Asset Class Data'!$D$20+AO11*'1. Choose Asset Class Data'!$G$20</f>
        <v>1.4177452674658839</v>
      </c>
      <c r="F43" s="28">
        <f ca="1">F11*'1. Choose Asset Class Data'!$D$12+R11*'1. Choose Asset Class Data'!$G$12+AD11*'1. Choose Asset Class Data'!$D$20+AP11*'1. Choose Asset Class Data'!$G$20</f>
        <v>1.1395646819018543</v>
      </c>
      <c r="G43" s="28">
        <f ca="1">G11*'1. Choose Asset Class Data'!$D$12+S11*'1. Choose Asset Class Data'!$G$12+AE11*'1. Choose Asset Class Data'!$D$20+AQ11*'1. Choose Asset Class Data'!$G$20</f>
        <v>3.0171766479390261</v>
      </c>
      <c r="H43" s="28">
        <f ca="1">H11*'1. Choose Asset Class Data'!$D$12+T11*'1. Choose Asset Class Data'!$G$12+AF11*'1. Choose Asset Class Data'!$D$20+AR11*'1. Choose Asset Class Data'!$G$20</f>
        <v>1.7448343037025611</v>
      </c>
      <c r="I43" s="28">
        <f ca="1">I11*'1. Choose Asset Class Data'!$D$12+U11*'1. Choose Asset Class Data'!$G$12+AG11*'1. Choose Asset Class Data'!$D$20+AS11*'1. Choose Asset Class Data'!$G$20</f>
        <v>1.6308868799595559</v>
      </c>
      <c r="J43" s="28">
        <f ca="1">J11*'1. Choose Asset Class Data'!$D$12+V11*'1. Choose Asset Class Data'!$G$12+AH11*'1. Choose Asset Class Data'!$D$20+AT11*'1. Choose Asset Class Data'!$G$20</f>
        <v>1.579334496997856</v>
      </c>
      <c r="K43" s="28">
        <f ca="1">K11*'1. Choose Asset Class Data'!$D$12+W11*'1. Choose Asset Class Data'!$G$12+AI11*'1. Choose Asset Class Data'!$D$20+AU11*'1. Choose Asset Class Data'!$G$20</f>
        <v>1.4523628547644398</v>
      </c>
      <c r="L43" s="29">
        <f t="shared" ca="1" si="45"/>
        <v>1.8766046406072452</v>
      </c>
    </row>
    <row r="44" spans="1:12" x14ac:dyDescent="0.2">
      <c r="A44">
        <v>9</v>
      </c>
      <c r="B44" s="28">
        <f ca="1">B12*'1. Choose Asset Class Data'!$D$12+N12*'1. Choose Asset Class Data'!$G$12+Z12*'1. Choose Asset Class Data'!$D$20+AL12*'1. Choose Asset Class Data'!$G$20</f>
        <v>1.6908601195077035</v>
      </c>
      <c r="C44" s="28">
        <f ca="1">C12*'1. Choose Asset Class Data'!$D$12+O12*'1. Choose Asset Class Data'!$G$12+AA12*'1. Choose Asset Class Data'!$D$20+AM12*'1. Choose Asset Class Data'!$G$20</f>
        <v>1.6564827136771267</v>
      </c>
      <c r="D44" s="28">
        <f ca="1">D12*'1. Choose Asset Class Data'!$D$12+P12*'1. Choose Asset Class Data'!$G$12+AB12*'1. Choose Asset Class Data'!$D$20+AN12*'1. Choose Asset Class Data'!$G$20</f>
        <v>1.8795907438924699</v>
      </c>
      <c r="E44" s="28">
        <f ca="1">E12*'1. Choose Asset Class Data'!$D$12+Q12*'1. Choose Asset Class Data'!$G$12+AC12*'1. Choose Asset Class Data'!$D$20+AO12*'1. Choose Asset Class Data'!$G$20</f>
        <v>1.6278508433670689</v>
      </c>
      <c r="F44" s="28">
        <f ca="1">F12*'1. Choose Asset Class Data'!$D$12+R12*'1. Choose Asset Class Data'!$G$12+AD12*'1. Choose Asset Class Data'!$D$20+AP12*'1. Choose Asset Class Data'!$G$20</f>
        <v>1.3500366205141756</v>
      </c>
      <c r="G44" s="28">
        <f ca="1">G12*'1. Choose Asset Class Data'!$D$12+S12*'1. Choose Asset Class Data'!$G$12+AE12*'1. Choose Asset Class Data'!$D$20+AQ12*'1. Choose Asset Class Data'!$G$20</f>
        <v>3.0507327159868445</v>
      </c>
      <c r="H44" s="28">
        <f ca="1">H12*'1. Choose Asset Class Data'!$D$12+T12*'1. Choose Asset Class Data'!$G$12+AF12*'1. Choose Asset Class Data'!$D$20+AR12*'1. Choose Asset Class Data'!$G$20</f>
        <v>1.9929109629274886</v>
      </c>
      <c r="I44" s="28">
        <f ca="1">I12*'1. Choose Asset Class Data'!$D$12+U12*'1. Choose Asset Class Data'!$G$12+AG12*'1. Choose Asset Class Data'!$D$20+AS12*'1. Choose Asset Class Data'!$G$20</f>
        <v>1.3941031454447366</v>
      </c>
      <c r="J44" s="28">
        <f ca="1">J12*'1. Choose Asset Class Data'!$D$12+V12*'1. Choose Asset Class Data'!$G$12+AH12*'1. Choose Asset Class Data'!$D$20+AT12*'1. Choose Asset Class Data'!$G$20</f>
        <v>1.6051183344468103</v>
      </c>
      <c r="K44" s="28">
        <f ca="1">K12*'1. Choose Asset Class Data'!$D$12+W12*'1. Choose Asset Class Data'!$G$12+AI12*'1. Choose Asset Class Data'!$D$20+AU12*'1. Choose Asset Class Data'!$G$20</f>
        <v>1.8031815883432467</v>
      </c>
      <c r="L44" s="29">
        <f t="shared" ca="1" si="45"/>
        <v>1.8050867788107674</v>
      </c>
    </row>
    <row r="45" spans="1:12" x14ac:dyDescent="0.2">
      <c r="A45">
        <v>10</v>
      </c>
      <c r="B45" s="28">
        <f ca="1">B13*'1. Choose Asset Class Data'!$D$12+N13*'1. Choose Asset Class Data'!$G$12+Z13*'1. Choose Asset Class Data'!$D$20+AL13*'1. Choose Asset Class Data'!$G$20</f>
        <v>1.9017659136928662</v>
      </c>
      <c r="C45" s="28">
        <f ca="1">C13*'1. Choose Asset Class Data'!$D$12+O13*'1. Choose Asset Class Data'!$G$12+AA13*'1. Choose Asset Class Data'!$D$20+AM13*'1. Choose Asset Class Data'!$G$20</f>
        <v>2.119178365513938</v>
      </c>
      <c r="D45" s="28">
        <f ca="1">D13*'1. Choose Asset Class Data'!$D$12+P13*'1. Choose Asset Class Data'!$G$12+AB13*'1. Choose Asset Class Data'!$D$20+AN13*'1. Choose Asset Class Data'!$G$20</f>
        <v>2.3471680450288939</v>
      </c>
      <c r="E45" s="28">
        <f ca="1">E13*'1. Choose Asset Class Data'!$D$12+Q13*'1. Choose Asset Class Data'!$G$12+AC13*'1. Choose Asset Class Data'!$D$20+AO13*'1. Choose Asset Class Data'!$G$20</f>
        <v>1.5656034865545811</v>
      </c>
      <c r="F45" s="28">
        <f ca="1">F13*'1. Choose Asset Class Data'!$D$12+R13*'1. Choose Asset Class Data'!$G$12+AD13*'1. Choose Asset Class Data'!$D$20+AP13*'1. Choose Asset Class Data'!$G$20</f>
        <v>1.0922515026693205</v>
      </c>
      <c r="G45" s="28">
        <f ca="1">G13*'1. Choose Asset Class Data'!$D$12+S13*'1. Choose Asset Class Data'!$G$12+AE13*'1. Choose Asset Class Data'!$D$20+AQ13*'1. Choose Asset Class Data'!$G$20</f>
        <v>3.0111919994084606</v>
      </c>
      <c r="H45" s="28">
        <f ca="1">H13*'1. Choose Asset Class Data'!$D$12+T13*'1. Choose Asset Class Data'!$G$12+AF13*'1. Choose Asset Class Data'!$D$20+AR13*'1. Choose Asset Class Data'!$G$20</f>
        <v>2.4901546176132667</v>
      </c>
      <c r="I45" s="28">
        <f ca="1">I13*'1. Choose Asset Class Data'!$D$12+U13*'1. Choose Asset Class Data'!$G$12+AG13*'1. Choose Asset Class Data'!$D$20+AS13*'1. Choose Asset Class Data'!$G$20</f>
        <v>1.3454529124135828</v>
      </c>
      <c r="J45" s="28">
        <f ca="1">J13*'1. Choose Asset Class Data'!$D$12+V13*'1. Choose Asset Class Data'!$G$12+AH13*'1. Choose Asset Class Data'!$D$20+AT13*'1. Choose Asset Class Data'!$G$20</f>
        <v>1.3415804620326495</v>
      </c>
      <c r="K45" s="28">
        <f ca="1">K13*'1. Choose Asset Class Data'!$D$12+W13*'1. Choose Asset Class Data'!$G$12+AI13*'1. Choose Asset Class Data'!$D$20+AU13*'1. Choose Asset Class Data'!$G$20</f>
        <v>2.1325970207153269</v>
      </c>
      <c r="L45" s="29">
        <f t="shared" ca="1" si="45"/>
        <v>1.9346944325642887</v>
      </c>
    </row>
    <row r="46" spans="1:12" x14ac:dyDescent="0.2">
      <c r="A46">
        <v>11</v>
      </c>
      <c r="B46" s="28">
        <f ca="1">B14*'1. Choose Asset Class Data'!$D$12+N14*'1. Choose Asset Class Data'!$G$12+Z14*'1. Choose Asset Class Data'!$D$20+AL14*'1. Choose Asset Class Data'!$G$20</f>
        <v>2.0180808290272805</v>
      </c>
      <c r="C46" s="28">
        <f ca="1">C14*'1. Choose Asset Class Data'!$D$12+O14*'1. Choose Asset Class Data'!$G$12+AA14*'1. Choose Asset Class Data'!$D$20+AM14*'1. Choose Asset Class Data'!$G$20</f>
        <v>2.350269396272322</v>
      </c>
      <c r="D46" s="28">
        <f ca="1">D14*'1. Choose Asset Class Data'!$D$12+P14*'1. Choose Asset Class Data'!$G$12+AB14*'1. Choose Asset Class Data'!$D$20+AN14*'1. Choose Asset Class Data'!$G$20</f>
        <v>3.166209191633155</v>
      </c>
      <c r="E46" s="28">
        <f ca="1">E14*'1. Choose Asset Class Data'!$D$12+Q14*'1. Choose Asset Class Data'!$G$12+AC14*'1. Choose Asset Class Data'!$D$20+AO14*'1. Choose Asset Class Data'!$G$20</f>
        <v>1.3259611197029613</v>
      </c>
      <c r="F46" s="28">
        <f ca="1">F14*'1. Choose Asset Class Data'!$D$12+R14*'1. Choose Asset Class Data'!$G$12+AD14*'1. Choose Asset Class Data'!$D$20+AP14*'1. Choose Asset Class Data'!$G$20</f>
        <v>1.1016765751498721</v>
      </c>
      <c r="G46" s="28">
        <f ca="1">G14*'1. Choose Asset Class Data'!$D$12+S14*'1. Choose Asset Class Data'!$G$12+AE14*'1. Choose Asset Class Data'!$D$20+AQ14*'1. Choose Asset Class Data'!$G$20</f>
        <v>3.5595991370323574</v>
      </c>
      <c r="H46" s="28">
        <f ca="1">H14*'1. Choose Asset Class Data'!$D$12+T14*'1. Choose Asset Class Data'!$G$12+AF14*'1. Choose Asset Class Data'!$D$20+AR14*'1. Choose Asset Class Data'!$G$20</f>
        <v>2.9280674317761122</v>
      </c>
      <c r="I46" s="28">
        <f ca="1">I14*'1. Choose Asset Class Data'!$D$12+U14*'1. Choose Asset Class Data'!$G$12+AG14*'1. Choose Asset Class Data'!$D$20+AS14*'1. Choose Asset Class Data'!$G$20</f>
        <v>1.4512482299574305</v>
      </c>
      <c r="J46" s="28">
        <f ca="1">J14*'1. Choose Asset Class Data'!$D$12+V14*'1. Choose Asset Class Data'!$G$12+AH14*'1. Choose Asset Class Data'!$D$20+AT14*'1. Choose Asset Class Data'!$G$20</f>
        <v>1.3141978141557646</v>
      </c>
      <c r="K46" s="28">
        <f ca="1">K14*'1. Choose Asset Class Data'!$D$12+W14*'1. Choose Asset Class Data'!$G$12+AI14*'1. Choose Asset Class Data'!$D$20+AU14*'1. Choose Asset Class Data'!$G$20</f>
        <v>2.1082777871458616</v>
      </c>
      <c r="L46" s="29">
        <f t="shared" ca="1" si="45"/>
        <v>2.1323587511853122</v>
      </c>
    </row>
    <row r="47" spans="1:12" x14ac:dyDescent="0.2">
      <c r="A47">
        <v>12</v>
      </c>
      <c r="B47" s="28">
        <f ca="1">B15*'1. Choose Asset Class Data'!$D$12+N15*'1. Choose Asset Class Data'!$G$12+Z15*'1. Choose Asset Class Data'!$D$20+AL15*'1. Choose Asset Class Data'!$G$20</f>
        <v>2.2721156508040492</v>
      </c>
      <c r="C47" s="28">
        <f ca="1">C15*'1. Choose Asset Class Data'!$D$12+O15*'1. Choose Asset Class Data'!$G$12+AA15*'1. Choose Asset Class Data'!$D$20+AM15*'1. Choose Asset Class Data'!$G$20</f>
        <v>2.1031679314248892</v>
      </c>
      <c r="D47" s="28">
        <f ca="1">D15*'1. Choose Asset Class Data'!$D$12+P15*'1. Choose Asset Class Data'!$G$12+AB15*'1. Choose Asset Class Data'!$D$20+AN15*'1. Choose Asset Class Data'!$G$20</f>
        <v>4.0998918910338178</v>
      </c>
      <c r="E47" s="28">
        <f ca="1">E15*'1. Choose Asset Class Data'!$D$12+Q15*'1. Choose Asset Class Data'!$G$12+AC15*'1. Choose Asset Class Data'!$D$20+AO15*'1. Choose Asset Class Data'!$G$20</f>
        <v>1.4150177377843003</v>
      </c>
      <c r="F47" s="28">
        <f ca="1">F15*'1. Choose Asset Class Data'!$D$12+R15*'1. Choose Asset Class Data'!$G$12+AD15*'1. Choose Asset Class Data'!$D$20+AP15*'1. Choose Asset Class Data'!$G$20</f>
        <v>1.0035824617728348</v>
      </c>
      <c r="G47" s="28">
        <f ca="1">G15*'1. Choose Asset Class Data'!$D$12+S15*'1. Choose Asset Class Data'!$G$12+AE15*'1. Choose Asset Class Data'!$D$20+AQ15*'1. Choose Asset Class Data'!$G$20</f>
        <v>3.6314002493844177</v>
      </c>
      <c r="H47" s="28">
        <f ca="1">H15*'1. Choose Asset Class Data'!$D$12+T15*'1. Choose Asset Class Data'!$G$12+AF15*'1. Choose Asset Class Data'!$D$20+AR15*'1. Choose Asset Class Data'!$G$20</f>
        <v>3.2320325152299247</v>
      </c>
      <c r="I47" s="28">
        <f ca="1">I15*'1. Choose Asset Class Data'!$D$12+U15*'1. Choose Asset Class Data'!$G$12+AG15*'1. Choose Asset Class Data'!$D$20+AS15*'1. Choose Asset Class Data'!$G$20</f>
        <v>1.6895154913831043</v>
      </c>
      <c r="J47" s="28">
        <f ca="1">J15*'1. Choose Asset Class Data'!$D$12+V15*'1. Choose Asset Class Data'!$G$12+AH15*'1. Choose Asset Class Data'!$D$20+AT15*'1. Choose Asset Class Data'!$G$20</f>
        <v>1.2520450697795797</v>
      </c>
      <c r="K47" s="28">
        <f ca="1">K15*'1. Choose Asset Class Data'!$D$12+W15*'1. Choose Asset Class Data'!$G$12+AI15*'1. Choose Asset Class Data'!$D$20+AU15*'1. Choose Asset Class Data'!$G$20</f>
        <v>2.341156407274239</v>
      </c>
      <c r="L47" s="29">
        <f t="shared" ca="1" si="45"/>
        <v>2.303992540587116</v>
      </c>
    </row>
    <row r="48" spans="1:12" x14ac:dyDescent="0.2">
      <c r="A48">
        <v>13</v>
      </c>
      <c r="B48" s="28">
        <f ca="1">B16*'1. Choose Asset Class Data'!$D$12+N16*'1. Choose Asset Class Data'!$G$12+Z16*'1. Choose Asset Class Data'!$D$20+AL16*'1. Choose Asset Class Data'!$G$20</f>
        <v>2.4558824683156266</v>
      </c>
      <c r="C48" s="28">
        <f ca="1">C16*'1. Choose Asset Class Data'!$D$12+O16*'1. Choose Asset Class Data'!$G$12+AA16*'1. Choose Asset Class Data'!$D$20+AM16*'1. Choose Asset Class Data'!$G$20</f>
        <v>1.6573137416722123</v>
      </c>
      <c r="D48" s="28">
        <f ca="1">D16*'1. Choose Asset Class Data'!$D$12+P16*'1. Choose Asset Class Data'!$G$12+AB16*'1. Choose Asset Class Data'!$D$20+AN16*'1. Choose Asset Class Data'!$G$20</f>
        <v>4.0385169112604018</v>
      </c>
      <c r="E48" s="28">
        <f ca="1">E16*'1. Choose Asset Class Data'!$D$12+Q16*'1. Choose Asset Class Data'!$G$12+AC16*'1. Choose Asset Class Data'!$D$20+AO16*'1. Choose Asset Class Data'!$G$20</f>
        <v>1.586145491458629</v>
      </c>
      <c r="F48" s="28">
        <f ca="1">F16*'1. Choose Asset Class Data'!$D$12+R16*'1. Choose Asset Class Data'!$G$12+AD16*'1. Choose Asset Class Data'!$D$20+AP16*'1. Choose Asset Class Data'!$G$20</f>
        <v>1.0243940795647466</v>
      </c>
      <c r="G48" s="28">
        <f ca="1">G16*'1. Choose Asset Class Data'!$D$12+S16*'1. Choose Asset Class Data'!$G$12+AE16*'1. Choose Asset Class Data'!$D$20+AQ16*'1. Choose Asset Class Data'!$G$20</f>
        <v>4.2671888864492189</v>
      </c>
      <c r="H48" s="28">
        <f ca="1">H16*'1. Choose Asset Class Data'!$D$12+T16*'1. Choose Asset Class Data'!$G$12+AF16*'1. Choose Asset Class Data'!$D$20+AR16*'1. Choose Asset Class Data'!$G$20</f>
        <v>4.4758226376611017</v>
      </c>
      <c r="I48" s="28">
        <f ca="1">I16*'1. Choose Asset Class Data'!$D$12+U16*'1. Choose Asset Class Data'!$G$12+AG16*'1. Choose Asset Class Data'!$D$20+AS16*'1. Choose Asset Class Data'!$G$20</f>
        <v>1.5413324645984625</v>
      </c>
      <c r="J48" s="28">
        <f ca="1">J16*'1. Choose Asset Class Data'!$D$12+V16*'1. Choose Asset Class Data'!$G$12+AH16*'1. Choose Asset Class Data'!$D$20+AT16*'1. Choose Asset Class Data'!$G$20</f>
        <v>1.2981252807338901</v>
      </c>
      <c r="K48" s="28">
        <f ca="1">K16*'1. Choose Asset Class Data'!$D$12+W16*'1. Choose Asset Class Data'!$G$12+AI16*'1. Choose Asset Class Data'!$D$20+AU16*'1. Choose Asset Class Data'!$G$20</f>
        <v>2.58197076039799</v>
      </c>
      <c r="L48" s="29">
        <f t="shared" ca="1" si="45"/>
        <v>2.492669272211228</v>
      </c>
    </row>
    <row r="49" spans="1:15" x14ac:dyDescent="0.2">
      <c r="A49">
        <v>14</v>
      </c>
      <c r="B49" s="28">
        <f ca="1">B17*'1. Choose Asset Class Data'!$D$12+N17*'1. Choose Asset Class Data'!$G$12+Z17*'1. Choose Asset Class Data'!$D$20+AL17*'1. Choose Asset Class Data'!$G$20</f>
        <v>2.2681450804096546</v>
      </c>
      <c r="C49" s="28">
        <f ca="1">C17*'1. Choose Asset Class Data'!$D$12+O17*'1. Choose Asset Class Data'!$G$12+AA17*'1. Choose Asset Class Data'!$D$20+AM17*'1. Choose Asset Class Data'!$G$20</f>
        <v>1.9564663439503782</v>
      </c>
      <c r="D49" s="28">
        <f ca="1">D17*'1. Choose Asset Class Data'!$D$12+P17*'1. Choose Asset Class Data'!$G$12+AB17*'1. Choose Asset Class Data'!$D$20+AN17*'1. Choose Asset Class Data'!$G$20</f>
        <v>4.4970470606664108</v>
      </c>
      <c r="E49" s="28">
        <f ca="1">E17*'1. Choose Asset Class Data'!$D$12+Q17*'1. Choose Asset Class Data'!$G$12+AC17*'1. Choose Asset Class Data'!$D$20+AO17*'1. Choose Asset Class Data'!$G$20</f>
        <v>1.7956171697471128</v>
      </c>
      <c r="F49" s="28">
        <f ca="1">F17*'1. Choose Asset Class Data'!$D$12+R17*'1. Choose Asset Class Data'!$G$12+AD17*'1. Choose Asset Class Data'!$D$20+AP17*'1. Choose Asset Class Data'!$G$20</f>
        <v>1.1286503565229173</v>
      </c>
      <c r="G49" s="28">
        <f ca="1">G17*'1. Choose Asset Class Data'!$D$12+S17*'1. Choose Asset Class Data'!$G$12+AE17*'1. Choose Asset Class Data'!$D$20+AQ17*'1. Choose Asset Class Data'!$G$20</f>
        <v>5.1895371573376545</v>
      </c>
      <c r="H49" s="28">
        <f ca="1">H17*'1. Choose Asset Class Data'!$D$12+T17*'1. Choose Asset Class Data'!$G$12+AF17*'1. Choose Asset Class Data'!$D$20+AR17*'1. Choose Asset Class Data'!$G$20</f>
        <v>3.8618370706078058</v>
      </c>
      <c r="I49" s="28">
        <f ca="1">I17*'1. Choose Asset Class Data'!$D$12+U17*'1. Choose Asset Class Data'!$G$12+AG17*'1. Choose Asset Class Data'!$D$20+AS17*'1. Choose Asset Class Data'!$G$20</f>
        <v>1.6398170475035829</v>
      </c>
      <c r="J49" s="28">
        <f ca="1">J17*'1. Choose Asset Class Data'!$D$12+V17*'1. Choose Asset Class Data'!$G$12+AH17*'1. Choose Asset Class Data'!$D$20+AT17*'1. Choose Asset Class Data'!$G$20</f>
        <v>1.4317863874800141</v>
      </c>
      <c r="K49" s="28">
        <f ca="1">K17*'1. Choose Asset Class Data'!$D$12+W17*'1. Choose Asset Class Data'!$G$12+AI17*'1. Choose Asset Class Data'!$D$20+AU17*'1. Choose Asset Class Data'!$G$20</f>
        <v>3.0338124726300464</v>
      </c>
      <c r="L49" s="29">
        <f t="shared" ca="1" si="45"/>
        <v>2.6802716146855579</v>
      </c>
    </row>
    <row r="50" spans="1:15" x14ac:dyDescent="0.2">
      <c r="A50">
        <v>15</v>
      </c>
      <c r="B50" s="28">
        <f ca="1">B18*'1. Choose Asset Class Data'!$D$12+N18*'1. Choose Asset Class Data'!$G$12+Z18*'1. Choose Asset Class Data'!$D$20+AL18*'1. Choose Asset Class Data'!$G$20</f>
        <v>2.162414734517355</v>
      </c>
      <c r="C50" s="28">
        <f ca="1">C18*'1. Choose Asset Class Data'!$D$12+O18*'1. Choose Asset Class Data'!$G$12+AA18*'1. Choose Asset Class Data'!$D$20+AM18*'1. Choose Asset Class Data'!$G$20</f>
        <v>2.4576660788915681</v>
      </c>
      <c r="D50" s="28">
        <f ca="1">D18*'1. Choose Asset Class Data'!$D$12+P18*'1. Choose Asset Class Data'!$G$12+AB18*'1. Choose Asset Class Data'!$D$20+AN18*'1. Choose Asset Class Data'!$G$20</f>
        <v>6.1353027278849366</v>
      </c>
      <c r="E50" s="28">
        <f ca="1">E18*'1. Choose Asset Class Data'!$D$12+Q18*'1. Choose Asset Class Data'!$G$12+AC18*'1. Choose Asset Class Data'!$D$20+AO18*'1. Choose Asset Class Data'!$G$20</f>
        <v>1.7990286854023647</v>
      </c>
      <c r="F50" s="28">
        <f ca="1">F18*'1. Choose Asset Class Data'!$D$12+R18*'1. Choose Asset Class Data'!$G$12+AD18*'1. Choose Asset Class Data'!$D$20+AP18*'1. Choose Asset Class Data'!$G$20</f>
        <v>1.0997131329544616</v>
      </c>
      <c r="G50" s="28">
        <f ca="1">G18*'1. Choose Asset Class Data'!$D$12+S18*'1. Choose Asset Class Data'!$G$12+AE18*'1. Choose Asset Class Data'!$D$20+AQ18*'1. Choose Asset Class Data'!$G$20</f>
        <v>5.2512452948884816</v>
      </c>
      <c r="H50" s="28">
        <f ca="1">H18*'1. Choose Asset Class Data'!$D$12+T18*'1. Choose Asset Class Data'!$G$12+AF18*'1. Choose Asset Class Data'!$D$20+AR18*'1. Choose Asset Class Data'!$G$20</f>
        <v>3.9223348953909536</v>
      </c>
      <c r="I50" s="28">
        <f ca="1">I18*'1. Choose Asset Class Data'!$D$12+U18*'1. Choose Asset Class Data'!$G$12+AG18*'1. Choose Asset Class Data'!$D$20+AS18*'1. Choose Asset Class Data'!$G$20</f>
        <v>1.8629855455991449</v>
      </c>
      <c r="J50" s="28">
        <f ca="1">J18*'1. Choose Asset Class Data'!$D$12+V18*'1. Choose Asset Class Data'!$G$12+AH18*'1. Choose Asset Class Data'!$D$20+AT18*'1. Choose Asset Class Data'!$G$20</f>
        <v>1.526286902878244</v>
      </c>
      <c r="K50" s="28">
        <f ca="1">K18*'1. Choose Asset Class Data'!$D$12+W18*'1. Choose Asset Class Data'!$G$12+AI18*'1. Choose Asset Class Data'!$D$20+AU18*'1. Choose Asset Class Data'!$G$20</f>
        <v>3.0830449388576864</v>
      </c>
      <c r="L50" s="29">
        <f t="shared" ca="1" si="45"/>
        <v>2.9300022937265195</v>
      </c>
    </row>
    <row r="51" spans="1:15" x14ac:dyDescent="0.2">
      <c r="A51">
        <v>16</v>
      </c>
      <c r="B51" s="28">
        <f ca="1">B19*'1. Choose Asset Class Data'!$D$12+N19*'1. Choose Asset Class Data'!$G$12+Z19*'1. Choose Asset Class Data'!$D$20+AL19*'1. Choose Asset Class Data'!$G$20</f>
        <v>2.6144475252959496</v>
      </c>
      <c r="C51" s="28">
        <f ca="1">C19*'1. Choose Asset Class Data'!$D$12+O19*'1. Choose Asset Class Data'!$G$12+AA19*'1. Choose Asset Class Data'!$D$20+AM19*'1. Choose Asset Class Data'!$G$20</f>
        <v>2.9532486627927188</v>
      </c>
      <c r="D51" s="28">
        <f ca="1">D19*'1. Choose Asset Class Data'!$D$12+P19*'1. Choose Asset Class Data'!$G$12+AB19*'1. Choose Asset Class Data'!$D$20+AN19*'1. Choose Asset Class Data'!$G$20</f>
        <v>8.4978756780026039</v>
      </c>
      <c r="E51" s="28">
        <f ca="1">E19*'1. Choose Asset Class Data'!$D$12+Q19*'1. Choose Asset Class Data'!$G$12+AC19*'1. Choose Asset Class Data'!$D$20+AO19*'1. Choose Asset Class Data'!$G$20</f>
        <v>1.8544432545683023</v>
      </c>
      <c r="F51" s="28">
        <f ca="1">F19*'1. Choose Asset Class Data'!$D$12+R19*'1. Choose Asset Class Data'!$G$12+AD19*'1. Choose Asset Class Data'!$D$20+AP19*'1. Choose Asset Class Data'!$G$20</f>
        <v>1.2545254891231568</v>
      </c>
      <c r="G51" s="28">
        <f ca="1">G19*'1. Choose Asset Class Data'!$D$12+S19*'1. Choose Asset Class Data'!$G$12+AE19*'1. Choose Asset Class Data'!$D$20+AQ19*'1. Choose Asset Class Data'!$G$20</f>
        <v>5.6935124419264165</v>
      </c>
      <c r="H51" s="28">
        <f ca="1">H19*'1. Choose Asset Class Data'!$D$12+T19*'1. Choose Asset Class Data'!$G$12+AF19*'1. Choose Asset Class Data'!$D$20+AR19*'1. Choose Asset Class Data'!$G$20</f>
        <v>5.9583823473299109</v>
      </c>
      <c r="I51" s="28">
        <f ca="1">I19*'1. Choose Asset Class Data'!$D$12+U19*'1. Choose Asset Class Data'!$G$12+AG19*'1. Choose Asset Class Data'!$D$20+AS19*'1. Choose Asset Class Data'!$G$20</f>
        <v>2.2474111587807606</v>
      </c>
      <c r="J51" s="28">
        <f ca="1">J19*'1. Choose Asset Class Data'!$D$12+V19*'1. Choose Asset Class Data'!$G$12+AH19*'1. Choose Asset Class Data'!$D$20+AT19*'1. Choose Asset Class Data'!$G$20</f>
        <v>1.4149165632495389</v>
      </c>
      <c r="K51" s="28">
        <f ca="1">K19*'1. Choose Asset Class Data'!$D$12+W19*'1. Choose Asset Class Data'!$G$12+AI19*'1. Choose Asset Class Data'!$D$20+AU19*'1. Choose Asset Class Data'!$G$20</f>
        <v>3.4996774350554958</v>
      </c>
      <c r="L51" s="29">
        <f t="shared" ca="1" si="45"/>
        <v>3.598844055612485</v>
      </c>
    </row>
    <row r="52" spans="1:15" x14ac:dyDescent="0.2">
      <c r="A52">
        <v>17</v>
      </c>
      <c r="B52" s="28">
        <f ca="1">B20*'1. Choose Asset Class Data'!$D$12+N20*'1. Choose Asset Class Data'!$G$12+Z20*'1. Choose Asset Class Data'!$D$20+AL20*'1. Choose Asset Class Data'!$G$20</f>
        <v>3.0948870196386964</v>
      </c>
      <c r="C52" s="28">
        <f ca="1">C20*'1. Choose Asset Class Data'!$D$12+O20*'1. Choose Asset Class Data'!$G$12+AA20*'1. Choose Asset Class Data'!$D$20+AM20*'1. Choose Asset Class Data'!$G$20</f>
        <v>2.812732543623365</v>
      </c>
      <c r="D52" s="28">
        <f ca="1">D20*'1. Choose Asset Class Data'!$D$12+P20*'1. Choose Asset Class Data'!$G$12+AB20*'1. Choose Asset Class Data'!$D$20+AN20*'1. Choose Asset Class Data'!$G$20</f>
        <v>12.695670030113314</v>
      </c>
      <c r="E52" s="28">
        <f ca="1">E20*'1. Choose Asset Class Data'!$D$12+Q20*'1. Choose Asset Class Data'!$G$12+AC20*'1. Choose Asset Class Data'!$D$20+AO20*'1. Choose Asset Class Data'!$G$20</f>
        <v>1.9420669159958643</v>
      </c>
      <c r="F52" s="28">
        <f ca="1">F20*'1. Choose Asset Class Data'!$D$12+R20*'1. Choose Asset Class Data'!$G$12+AD20*'1. Choose Asset Class Data'!$D$20+AP20*'1. Choose Asset Class Data'!$G$20</f>
        <v>1.2473703677501453</v>
      </c>
      <c r="G52" s="28">
        <f ca="1">G20*'1. Choose Asset Class Data'!$D$12+S20*'1. Choose Asset Class Data'!$G$12+AE20*'1. Choose Asset Class Data'!$D$20+AQ20*'1. Choose Asset Class Data'!$G$20</f>
        <v>5.9407816222391041</v>
      </c>
      <c r="H52" s="28">
        <f ca="1">H20*'1. Choose Asset Class Data'!$D$12+T20*'1. Choose Asset Class Data'!$G$12+AF20*'1. Choose Asset Class Data'!$D$20+AR20*'1. Choose Asset Class Data'!$G$20</f>
        <v>7.479766183767552</v>
      </c>
      <c r="I52" s="28">
        <f ca="1">I20*'1. Choose Asset Class Data'!$D$12+U20*'1. Choose Asset Class Data'!$G$12+AG20*'1. Choose Asset Class Data'!$D$20+AS20*'1. Choose Asset Class Data'!$G$20</f>
        <v>2.5189884930887247</v>
      </c>
      <c r="J52" s="28">
        <f ca="1">J20*'1. Choose Asset Class Data'!$D$12+V20*'1. Choose Asset Class Data'!$G$12+AH20*'1. Choose Asset Class Data'!$D$20+AT20*'1. Choose Asset Class Data'!$G$20</f>
        <v>1.5551887782636433</v>
      </c>
      <c r="K52" s="28">
        <f ca="1">K20*'1. Choose Asset Class Data'!$D$12+W20*'1. Choose Asset Class Data'!$G$12+AI20*'1. Choose Asset Class Data'!$D$20+AU20*'1. Choose Asset Class Data'!$G$20</f>
        <v>4.2033801390809096</v>
      </c>
      <c r="L52" s="29">
        <f t="shared" ca="1" si="45"/>
        <v>4.3490832093561327</v>
      </c>
    </row>
    <row r="53" spans="1:15" x14ac:dyDescent="0.2">
      <c r="A53">
        <v>18</v>
      </c>
      <c r="B53" s="28">
        <f ca="1">B21*'1. Choose Asset Class Data'!$D$12+N21*'1. Choose Asset Class Data'!$G$12+Z21*'1. Choose Asset Class Data'!$D$20+AL21*'1. Choose Asset Class Data'!$G$20</f>
        <v>4.2102868460041298</v>
      </c>
      <c r="C53" s="28">
        <f ca="1">C21*'1. Choose Asset Class Data'!$D$12+O21*'1. Choose Asset Class Data'!$G$12+AA21*'1. Choose Asset Class Data'!$D$20+AM21*'1. Choose Asset Class Data'!$G$20</f>
        <v>3.3621608690794265</v>
      </c>
      <c r="D53" s="28">
        <f ca="1">D21*'1. Choose Asset Class Data'!$D$12+P21*'1. Choose Asset Class Data'!$G$12+AB21*'1. Choose Asset Class Data'!$D$20+AN21*'1. Choose Asset Class Data'!$G$20</f>
        <v>16.554059867907718</v>
      </c>
      <c r="E53" s="28">
        <f ca="1">E21*'1. Choose Asset Class Data'!$D$12+Q21*'1. Choose Asset Class Data'!$G$12+AC21*'1. Choose Asset Class Data'!$D$20+AO21*'1. Choose Asset Class Data'!$G$20</f>
        <v>1.848794209968712</v>
      </c>
      <c r="F53" s="28">
        <f ca="1">F21*'1. Choose Asset Class Data'!$D$12+R21*'1. Choose Asset Class Data'!$G$12+AD21*'1. Choose Asset Class Data'!$D$20+AP21*'1. Choose Asset Class Data'!$G$20</f>
        <v>1.41293801131231</v>
      </c>
      <c r="G53" s="28">
        <f ca="1">G21*'1. Choose Asset Class Data'!$D$12+S21*'1. Choose Asset Class Data'!$G$12+AE21*'1. Choose Asset Class Data'!$D$20+AQ21*'1. Choose Asset Class Data'!$G$20</f>
        <v>5.9503986278522305</v>
      </c>
      <c r="H53" s="28">
        <f ca="1">H21*'1. Choose Asset Class Data'!$D$12+T21*'1. Choose Asset Class Data'!$G$12+AF21*'1. Choose Asset Class Data'!$D$20+AR21*'1. Choose Asset Class Data'!$G$20</f>
        <v>9.3532240131688944</v>
      </c>
      <c r="I53" s="28">
        <f ca="1">I21*'1. Choose Asset Class Data'!$D$12+U21*'1. Choose Asset Class Data'!$G$12+AG21*'1. Choose Asset Class Data'!$D$20+AS21*'1. Choose Asset Class Data'!$G$20</f>
        <v>2.2629557640522706</v>
      </c>
      <c r="J53" s="28">
        <f ca="1">J21*'1. Choose Asset Class Data'!$D$12+V21*'1. Choose Asset Class Data'!$G$12+AH21*'1. Choose Asset Class Data'!$D$20+AT21*'1. Choose Asset Class Data'!$G$20</f>
        <v>1.669440631960555</v>
      </c>
      <c r="K53" s="28">
        <f ca="1">K21*'1. Choose Asset Class Data'!$D$12+W21*'1. Choose Asset Class Data'!$G$12+AI21*'1. Choose Asset Class Data'!$D$20+AU21*'1. Choose Asset Class Data'!$G$20</f>
        <v>4.0326892134608396</v>
      </c>
      <c r="L53" s="29">
        <f t="shared" ca="1" si="45"/>
        <v>5.065694805476709</v>
      </c>
    </row>
    <row r="54" spans="1:15" x14ac:dyDescent="0.2">
      <c r="A54">
        <v>19</v>
      </c>
      <c r="B54" s="28">
        <f ca="1">B22*'1. Choose Asset Class Data'!$D$12+N22*'1. Choose Asset Class Data'!$G$12+Z22*'1. Choose Asset Class Data'!$D$20+AL22*'1. Choose Asset Class Data'!$G$20</f>
        <v>5.4167052562509141</v>
      </c>
      <c r="C54" s="28">
        <f ca="1">C22*'1. Choose Asset Class Data'!$D$12+O22*'1. Choose Asset Class Data'!$G$12+AA22*'1. Choose Asset Class Data'!$D$20+AM22*'1. Choose Asset Class Data'!$G$20</f>
        <v>3.5762567821803302</v>
      </c>
      <c r="D54" s="28">
        <f ca="1">D22*'1. Choose Asset Class Data'!$D$12+P22*'1. Choose Asset Class Data'!$G$12+AB22*'1. Choose Asset Class Data'!$D$20+AN22*'1. Choose Asset Class Data'!$G$20</f>
        <v>10.558493917143398</v>
      </c>
      <c r="E54" s="28">
        <f ca="1">E22*'1. Choose Asset Class Data'!$D$12+Q22*'1. Choose Asset Class Data'!$G$12+AC22*'1. Choose Asset Class Data'!$D$20+AO22*'1. Choose Asset Class Data'!$G$20</f>
        <v>1.8540586236043315</v>
      </c>
      <c r="F54" s="28">
        <f ca="1">F22*'1. Choose Asset Class Data'!$D$12+R22*'1. Choose Asset Class Data'!$G$12+AD22*'1. Choose Asset Class Data'!$D$20+AP22*'1. Choose Asset Class Data'!$G$20</f>
        <v>1.6132058653096479</v>
      </c>
      <c r="G54" s="28">
        <f ca="1">G22*'1. Choose Asset Class Data'!$D$12+S22*'1. Choose Asset Class Data'!$G$12+AE22*'1. Choose Asset Class Data'!$D$20+AQ22*'1. Choose Asset Class Data'!$G$20</f>
        <v>6.789474902739479</v>
      </c>
      <c r="H54" s="28">
        <f ca="1">H22*'1. Choose Asset Class Data'!$D$12+T22*'1. Choose Asset Class Data'!$G$12+AF22*'1. Choose Asset Class Data'!$D$20+AR22*'1. Choose Asset Class Data'!$G$20</f>
        <v>13.470721109303051</v>
      </c>
      <c r="I54" s="28">
        <f ca="1">I22*'1. Choose Asset Class Data'!$D$12+U22*'1. Choose Asset Class Data'!$G$12+AG22*'1. Choose Asset Class Data'!$D$20+AS22*'1. Choose Asset Class Data'!$G$20</f>
        <v>2.1775551193263958</v>
      </c>
      <c r="J54" s="28">
        <f ca="1">J22*'1. Choose Asset Class Data'!$D$12+V22*'1. Choose Asset Class Data'!$G$12+AH22*'1. Choose Asset Class Data'!$D$20+AT22*'1. Choose Asset Class Data'!$G$20</f>
        <v>1.7897488013644893</v>
      </c>
      <c r="K54" s="28">
        <f ca="1">K22*'1. Choose Asset Class Data'!$D$12+W22*'1. Choose Asset Class Data'!$G$12+AI22*'1. Choose Asset Class Data'!$D$20+AU22*'1. Choose Asset Class Data'!$G$20</f>
        <v>4.0361679272830191</v>
      </c>
      <c r="L54" s="29">
        <f t="shared" ca="1" si="45"/>
        <v>5.1282388304505053</v>
      </c>
    </row>
    <row r="55" spans="1:15" x14ac:dyDescent="0.2">
      <c r="A55">
        <v>20</v>
      </c>
      <c r="B55" s="28">
        <f ca="1">B23*'1. Choose Asset Class Data'!$D$12+N23*'1. Choose Asset Class Data'!$G$12+Z23*'1. Choose Asset Class Data'!$D$20+AL23*'1. Choose Asset Class Data'!$G$20</f>
        <v>5.8636728774795372</v>
      </c>
      <c r="C55" s="28">
        <f ca="1">C23*'1. Choose Asset Class Data'!$D$12+O23*'1. Choose Asset Class Data'!$G$12+AA23*'1. Choose Asset Class Data'!$D$20+AM23*'1. Choose Asset Class Data'!$G$20</f>
        <v>3.2588163450755276</v>
      </c>
      <c r="D55" s="28">
        <f ca="1">D23*'1. Choose Asset Class Data'!$D$12+P23*'1. Choose Asset Class Data'!$G$12+AB23*'1. Choose Asset Class Data'!$D$20+AN23*'1. Choose Asset Class Data'!$G$20</f>
        <v>9.7081114052651252</v>
      </c>
      <c r="E55" s="28">
        <f ca="1">E23*'1. Choose Asset Class Data'!$D$12+Q23*'1. Choose Asset Class Data'!$G$12+AC23*'1. Choose Asset Class Data'!$D$20+AO23*'1. Choose Asset Class Data'!$G$20</f>
        <v>1.643038241136531</v>
      </c>
      <c r="F55" s="28">
        <f ca="1">F23*'1. Choose Asset Class Data'!$D$12+R23*'1. Choose Asset Class Data'!$G$12+AD23*'1. Choose Asset Class Data'!$D$20+AP23*'1. Choose Asset Class Data'!$G$20</f>
        <v>1.805878702184565</v>
      </c>
      <c r="G55" s="28">
        <f ca="1">G23*'1. Choose Asset Class Data'!$D$12+S23*'1. Choose Asset Class Data'!$G$12+AE23*'1. Choose Asset Class Data'!$D$20+AQ23*'1. Choose Asset Class Data'!$G$20</f>
        <v>7.3011374069295405</v>
      </c>
      <c r="H55" s="28">
        <f ca="1">H23*'1. Choose Asset Class Data'!$D$12+T23*'1. Choose Asset Class Data'!$G$12+AF23*'1. Choose Asset Class Data'!$D$20+AR23*'1. Choose Asset Class Data'!$G$20</f>
        <v>15.599502181405473</v>
      </c>
      <c r="I55" s="28">
        <f ca="1">I23*'1. Choose Asset Class Data'!$D$12+U23*'1. Choose Asset Class Data'!$G$12+AG23*'1. Choose Asset Class Data'!$D$20+AS23*'1. Choose Asset Class Data'!$G$20</f>
        <v>2.1767951181525351</v>
      </c>
      <c r="J55" s="28">
        <f ca="1">J23*'1. Choose Asset Class Data'!$D$12+V23*'1. Choose Asset Class Data'!$G$12+AH23*'1. Choose Asset Class Data'!$D$20+AT23*'1. Choose Asset Class Data'!$G$20</f>
        <v>2.3454723392326189</v>
      </c>
      <c r="K55" s="28">
        <f ca="1">K23*'1. Choose Asset Class Data'!$D$12+W23*'1. Choose Asset Class Data'!$G$12+AI23*'1. Choose Asset Class Data'!$D$20+AU23*'1. Choose Asset Class Data'!$G$20</f>
        <v>4.3342897644159759</v>
      </c>
      <c r="L55" s="29">
        <f t="shared" ca="1" si="45"/>
        <v>5.4036714381277431</v>
      </c>
    </row>
    <row r="56" spans="1:15" x14ac:dyDescent="0.2">
      <c r="A56">
        <v>21</v>
      </c>
      <c r="B56" s="28">
        <f ca="1">B24*'1. Choose Asset Class Data'!$D$12+N24*'1. Choose Asset Class Data'!$G$12+Z24*'1. Choose Asset Class Data'!$D$20+AL24*'1. Choose Asset Class Data'!$G$20</f>
        <v>5.8205085162964547</v>
      </c>
      <c r="C56" s="28">
        <f ca="1">C24*'1. Choose Asset Class Data'!$D$12+O24*'1. Choose Asset Class Data'!$G$12+AA24*'1. Choose Asset Class Data'!$D$20+AM24*'1. Choose Asset Class Data'!$G$20</f>
        <v>3.1832941204009484</v>
      </c>
      <c r="D56" s="28">
        <f ca="1">D24*'1. Choose Asset Class Data'!$D$12+P24*'1. Choose Asset Class Data'!$G$12+AB24*'1. Choose Asset Class Data'!$D$20+AN24*'1. Choose Asset Class Data'!$G$20</f>
        <v>10.147363523364165</v>
      </c>
      <c r="E56" s="28">
        <f ca="1">E24*'1. Choose Asset Class Data'!$D$12+Q24*'1. Choose Asset Class Data'!$G$12+AC24*'1. Choose Asset Class Data'!$D$20+AO24*'1. Choose Asset Class Data'!$G$20</f>
        <v>2.1212444016896841</v>
      </c>
      <c r="F56" s="28">
        <f ca="1">F24*'1. Choose Asset Class Data'!$D$12+R24*'1. Choose Asset Class Data'!$G$12+AD24*'1. Choose Asset Class Data'!$D$20+AP24*'1. Choose Asset Class Data'!$G$20</f>
        <v>1.8385661238143742</v>
      </c>
      <c r="G56" s="28">
        <f ca="1">G24*'1. Choose Asset Class Data'!$D$12+S24*'1. Choose Asset Class Data'!$G$12+AE24*'1. Choose Asset Class Data'!$D$20+AQ24*'1. Choose Asset Class Data'!$G$20</f>
        <v>7.8835261471543987</v>
      </c>
      <c r="H56" s="28">
        <f ca="1">H24*'1. Choose Asset Class Data'!$D$12+T24*'1. Choose Asset Class Data'!$G$12+AF24*'1. Choose Asset Class Data'!$D$20+AR24*'1. Choose Asset Class Data'!$G$20</f>
        <v>19.88944838298805</v>
      </c>
      <c r="I56" s="28">
        <f ca="1">I24*'1. Choose Asset Class Data'!$D$12+U24*'1. Choose Asset Class Data'!$G$12+AG24*'1. Choose Asset Class Data'!$D$20+AS24*'1. Choose Asset Class Data'!$G$20</f>
        <v>2.1790164591636643</v>
      </c>
      <c r="J56" s="28">
        <f ca="1">J24*'1. Choose Asset Class Data'!$D$12+V24*'1. Choose Asset Class Data'!$G$12+AH24*'1. Choose Asset Class Data'!$D$20+AT24*'1. Choose Asset Class Data'!$G$20</f>
        <v>2.8534432122172904</v>
      </c>
      <c r="K56" s="28">
        <f ca="1">K24*'1. Choose Asset Class Data'!$D$12+W24*'1. Choose Asset Class Data'!$G$12+AI24*'1. Choose Asset Class Data'!$D$20+AU24*'1. Choose Asset Class Data'!$G$20</f>
        <v>4.2718390097038332</v>
      </c>
      <c r="L56" s="29">
        <f t="shared" ca="1" si="45"/>
        <v>6.0188249896792865</v>
      </c>
    </row>
    <row r="57" spans="1:15" x14ac:dyDescent="0.2">
      <c r="A57">
        <v>22</v>
      </c>
      <c r="B57" s="28">
        <f ca="1">B25*'1. Choose Asset Class Data'!$D$12+N25*'1. Choose Asset Class Data'!$G$12+Z25*'1. Choose Asset Class Data'!$D$20+AL25*'1. Choose Asset Class Data'!$G$20</f>
        <v>7.0353151972800436</v>
      </c>
      <c r="C57" s="28">
        <f ca="1">C25*'1. Choose Asset Class Data'!$D$12+O25*'1. Choose Asset Class Data'!$G$12+AA25*'1. Choose Asset Class Data'!$D$20+AM25*'1. Choose Asset Class Data'!$G$20</f>
        <v>3.3112711490713806</v>
      </c>
      <c r="D57" s="28">
        <f ca="1">D25*'1. Choose Asset Class Data'!$D$12+P25*'1. Choose Asset Class Data'!$G$12+AB25*'1. Choose Asset Class Data'!$D$20+AN25*'1. Choose Asset Class Data'!$G$20</f>
        <v>14.273156245048551</v>
      </c>
      <c r="E57" s="28">
        <f ca="1">E25*'1. Choose Asset Class Data'!$D$12+Q25*'1. Choose Asset Class Data'!$G$12+AC25*'1. Choose Asset Class Data'!$D$20+AO25*'1. Choose Asset Class Data'!$G$20</f>
        <v>2.0751664649704695</v>
      </c>
      <c r="F57" s="28">
        <f ca="1">F25*'1. Choose Asset Class Data'!$D$12+R25*'1. Choose Asset Class Data'!$G$12+AD25*'1. Choose Asset Class Data'!$D$20+AP25*'1. Choose Asset Class Data'!$G$20</f>
        <v>1.7276090464786029</v>
      </c>
      <c r="G57" s="28">
        <f ca="1">G25*'1. Choose Asset Class Data'!$D$12+S25*'1. Choose Asset Class Data'!$G$12+AE25*'1. Choose Asset Class Data'!$D$20+AQ25*'1. Choose Asset Class Data'!$G$20</f>
        <v>7.8217806349619039</v>
      </c>
      <c r="H57" s="28">
        <f ca="1">H25*'1. Choose Asset Class Data'!$D$12+T25*'1. Choose Asset Class Data'!$G$12+AF25*'1. Choose Asset Class Data'!$D$20+AR25*'1. Choose Asset Class Data'!$G$20</f>
        <v>15.11752076475009</v>
      </c>
      <c r="I57" s="28">
        <f ca="1">I25*'1. Choose Asset Class Data'!$D$12+U25*'1. Choose Asset Class Data'!$G$12+AG25*'1. Choose Asset Class Data'!$D$20+AS25*'1. Choose Asset Class Data'!$G$20</f>
        <v>1.9262420756822554</v>
      </c>
      <c r="J57" s="28">
        <f ca="1">J25*'1. Choose Asset Class Data'!$D$12+V25*'1. Choose Asset Class Data'!$G$12+AH25*'1. Choose Asset Class Data'!$D$20+AT25*'1. Choose Asset Class Data'!$G$20</f>
        <v>3.6642029790590476</v>
      </c>
      <c r="K57" s="28">
        <f ca="1">K25*'1. Choose Asset Class Data'!$D$12+W25*'1. Choose Asset Class Data'!$G$12+AI25*'1. Choose Asset Class Data'!$D$20+AU25*'1. Choose Asset Class Data'!$G$20</f>
        <v>3.846207558429823</v>
      </c>
      <c r="L57" s="29">
        <f t="shared" ca="1" si="45"/>
        <v>6.0798472115732167</v>
      </c>
    </row>
    <row r="58" spans="1:15" x14ac:dyDescent="0.2">
      <c r="A58">
        <v>23</v>
      </c>
      <c r="B58" s="28">
        <f ca="1">B26*'1. Choose Asset Class Data'!$D$12+N26*'1. Choose Asset Class Data'!$G$12+Z26*'1. Choose Asset Class Data'!$D$20+AL26*'1. Choose Asset Class Data'!$G$20</f>
        <v>6.0918610704755505</v>
      </c>
      <c r="C58" s="28">
        <f ca="1">C26*'1. Choose Asset Class Data'!$D$12+O26*'1. Choose Asset Class Data'!$G$12+AA26*'1. Choose Asset Class Data'!$D$20+AM26*'1. Choose Asset Class Data'!$G$20</f>
        <v>2.9137581064471672</v>
      </c>
      <c r="D58" s="28">
        <f ca="1">D26*'1. Choose Asset Class Data'!$D$12+P26*'1. Choose Asset Class Data'!$G$12+AB26*'1. Choose Asset Class Data'!$D$20+AN26*'1. Choose Asset Class Data'!$G$20</f>
        <v>17.072901481377848</v>
      </c>
      <c r="E58" s="28">
        <f ca="1">E26*'1. Choose Asset Class Data'!$D$12+Q26*'1. Choose Asset Class Data'!$G$12+AC26*'1. Choose Asset Class Data'!$D$20+AO26*'1. Choose Asset Class Data'!$G$20</f>
        <v>2.0596194287404774</v>
      </c>
      <c r="F58" s="28">
        <f ca="1">F26*'1. Choose Asset Class Data'!$D$12+R26*'1. Choose Asset Class Data'!$G$12+AD26*'1. Choose Asset Class Data'!$D$20+AP26*'1. Choose Asset Class Data'!$G$20</f>
        <v>1.8080830009564315</v>
      </c>
      <c r="G58" s="28">
        <f ca="1">G26*'1. Choose Asset Class Data'!$D$12+S26*'1. Choose Asset Class Data'!$G$12+AE26*'1. Choose Asset Class Data'!$D$20+AQ26*'1. Choose Asset Class Data'!$G$20</f>
        <v>8.4995108778013915</v>
      </c>
      <c r="H58" s="28">
        <f ca="1">H26*'1. Choose Asset Class Data'!$D$12+T26*'1. Choose Asset Class Data'!$G$12+AF26*'1. Choose Asset Class Data'!$D$20+AR26*'1. Choose Asset Class Data'!$G$20</f>
        <v>16.502441903453153</v>
      </c>
      <c r="I58" s="28">
        <f ca="1">I26*'1. Choose Asset Class Data'!$D$12+U26*'1. Choose Asset Class Data'!$G$12+AG26*'1. Choose Asset Class Data'!$D$20+AS26*'1. Choose Asset Class Data'!$G$20</f>
        <v>2.2273384006805714</v>
      </c>
      <c r="J58" s="28">
        <f ca="1">J26*'1. Choose Asset Class Data'!$D$12+V26*'1. Choose Asset Class Data'!$G$12+AH26*'1. Choose Asset Class Data'!$D$20+AT26*'1. Choose Asset Class Data'!$G$20</f>
        <v>4.0050848305384577</v>
      </c>
      <c r="K58" s="28">
        <f ca="1">K26*'1. Choose Asset Class Data'!$D$12+W26*'1. Choose Asset Class Data'!$G$12+AI26*'1. Choose Asset Class Data'!$D$20+AU26*'1. Choose Asset Class Data'!$G$20</f>
        <v>4.5030641621622092</v>
      </c>
      <c r="L58" s="29">
        <f t="shared" ca="1" si="45"/>
        <v>6.5683663262633258</v>
      </c>
    </row>
    <row r="59" spans="1:15" x14ac:dyDescent="0.2">
      <c r="A59">
        <v>24</v>
      </c>
      <c r="B59" s="28">
        <f ca="1">B27*'1. Choose Asset Class Data'!$D$12+N27*'1. Choose Asset Class Data'!$G$12+Z27*'1. Choose Asset Class Data'!$D$20+AL27*'1. Choose Asset Class Data'!$G$20</f>
        <v>7.5866342586281323</v>
      </c>
      <c r="C59" s="28">
        <f ca="1">C27*'1. Choose Asset Class Data'!$D$12+O27*'1. Choose Asset Class Data'!$G$12+AA27*'1. Choose Asset Class Data'!$D$20+AM27*'1. Choose Asset Class Data'!$G$20</f>
        <v>4.1390061453148261</v>
      </c>
      <c r="D59" s="28">
        <f ca="1">D27*'1. Choose Asset Class Data'!$D$12+P27*'1. Choose Asset Class Data'!$G$12+AB27*'1. Choose Asset Class Data'!$D$20+AN27*'1. Choose Asset Class Data'!$G$20</f>
        <v>18.121132166887012</v>
      </c>
      <c r="E59" s="28">
        <f ca="1">E27*'1. Choose Asset Class Data'!$D$12+Q27*'1. Choose Asset Class Data'!$G$12+AC27*'1. Choose Asset Class Data'!$D$20+AO27*'1. Choose Asset Class Data'!$G$20</f>
        <v>2.3777277928112799</v>
      </c>
      <c r="F59" s="28">
        <f ca="1">F27*'1. Choose Asset Class Data'!$D$12+R27*'1. Choose Asset Class Data'!$G$12+AD27*'1. Choose Asset Class Data'!$D$20+AP27*'1. Choose Asset Class Data'!$G$20</f>
        <v>1.8248174674928546</v>
      </c>
      <c r="G59" s="28">
        <f ca="1">G27*'1. Choose Asset Class Data'!$D$12+S27*'1. Choose Asset Class Data'!$G$12+AE27*'1. Choose Asset Class Data'!$D$20+AQ27*'1. Choose Asset Class Data'!$G$20</f>
        <v>8.5278791949412227</v>
      </c>
      <c r="H59" s="28">
        <f ca="1">H27*'1. Choose Asset Class Data'!$D$12+T27*'1. Choose Asset Class Data'!$G$12+AF27*'1. Choose Asset Class Data'!$D$20+AR27*'1. Choose Asset Class Data'!$G$20</f>
        <v>17.882926412115633</v>
      </c>
      <c r="I59" s="28">
        <f ca="1">I27*'1. Choose Asset Class Data'!$D$12+U27*'1. Choose Asset Class Data'!$G$12+AG27*'1. Choose Asset Class Data'!$D$20+AS27*'1. Choose Asset Class Data'!$G$20</f>
        <v>2.0512515245037157</v>
      </c>
      <c r="J59" s="28">
        <f ca="1">J27*'1. Choose Asset Class Data'!$D$12+V27*'1. Choose Asset Class Data'!$G$12+AH27*'1. Choose Asset Class Data'!$D$20+AT27*'1. Choose Asset Class Data'!$G$20</f>
        <v>4.1282625851329176</v>
      </c>
      <c r="K59" s="28">
        <f ca="1">K27*'1. Choose Asset Class Data'!$D$12+W27*'1. Choose Asset Class Data'!$G$12+AI27*'1. Choose Asset Class Data'!$D$20+AU27*'1. Choose Asset Class Data'!$G$20</f>
        <v>5.4280784498305676</v>
      </c>
      <c r="L59" s="29">
        <f t="shared" ca="1" si="45"/>
        <v>7.2067715997658155</v>
      </c>
    </row>
    <row r="60" spans="1:15" x14ac:dyDescent="0.2">
      <c r="A60">
        <v>25</v>
      </c>
      <c r="B60" s="28">
        <f ca="1">B28*'1. Choose Asset Class Data'!$D$12+N28*'1. Choose Asset Class Data'!$G$12+Z28*'1. Choose Asset Class Data'!$D$20+AL28*'1. Choose Asset Class Data'!$G$20</f>
        <v>10.073488969568782</v>
      </c>
      <c r="C60" s="28">
        <f ca="1">C28*'1. Choose Asset Class Data'!$D$12+O28*'1. Choose Asset Class Data'!$G$12+AA28*'1. Choose Asset Class Data'!$D$20+AM28*'1. Choose Asset Class Data'!$G$20</f>
        <v>5.387285333050496</v>
      </c>
      <c r="D60" s="28">
        <f ca="1">D28*'1. Choose Asset Class Data'!$D$12+P28*'1. Choose Asset Class Data'!$G$12+AB28*'1. Choose Asset Class Data'!$D$20+AN28*'1. Choose Asset Class Data'!$G$20</f>
        <v>27.495978792131464</v>
      </c>
      <c r="E60" s="28">
        <f ca="1">E28*'1. Choose Asset Class Data'!$D$12+Q28*'1. Choose Asset Class Data'!$G$12+AC28*'1. Choose Asset Class Data'!$D$20+AO28*'1. Choose Asset Class Data'!$G$20</f>
        <v>2.053472745425573</v>
      </c>
      <c r="F60" s="28">
        <f ca="1">F28*'1. Choose Asset Class Data'!$D$12+R28*'1. Choose Asset Class Data'!$G$12+AD28*'1. Choose Asset Class Data'!$D$20+AP28*'1. Choose Asset Class Data'!$G$20</f>
        <v>1.9458040057548125</v>
      </c>
      <c r="G60" s="28">
        <f ca="1">G28*'1. Choose Asset Class Data'!$D$12+S28*'1. Choose Asset Class Data'!$G$12+AE28*'1. Choose Asset Class Data'!$D$20+AQ28*'1. Choose Asset Class Data'!$G$20</f>
        <v>9.1849266876461257</v>
      </c>
      <c r="H60" s="28">
        <f ca="1">H28*'1. Choose Asset Class Data'!$D$12+T28*'1. Choose Asset Class Data'!$G$12+AF28*'1. Choose Asset Class Data'!$D$20+AR28*'1. Choose Asset Class Data'!$G$20</f>
        <v>27.211489437628746</v>
      </c>
      <c r="I60" s="28">
        <f ca="1">I28*'1. Choose Asset Class Data'!$D$12+U28*'1. Choose Asset Class Data'!$G$12+AG28*'1. Choose Asset Class Data'!$D$20+AS28*'1. Choose Asset Class Data'!$G$20</f>
        <v>2.3910862460911755</v>
      </c>
      <c r="J60" s="28">
        <f ca="1">J28*'1. Choose Asset Class Data'!$D$12+V28*'1. Choose Asset Class Data'!$G$12+AH28*'1. Choose Asset Class Data'!$D$20+AT28*'1. Choose Asset Class Data'!$G$20</f>
        <v>3.5069118543025781</v>
      </c>
      <c r="K60" s="28">
        <f ca="1">K28*'1. Choose Asset Class Data'!$D$12+W28*'1. Choose Asset Class Data'!$G$12+AI28*'1. Choose Asset Class Data'!$D$20+AU28*'1. Choose Asset Class Data'!$G$20</f>
        <v>7.4864418219166602</v>
      </c>
      <c r="L60" s="29">
        <f t="shared" ca="1" si="45"/>
        <v>9.6736885893516398</v>
      </c>
    </row>
    <row r="61" spans="1:15" x14ac:dyDescent="0.2">
      <c r="A61" t="s">
        <v>40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M61" s="161" t="s">
        <v>109</v>
      </c>
      <c r="N61" s="162" t="s">
        <v>110</v>
      </c>
      <c r="O61" s="162" t="s">
        <v>42</v>
      </c>
    </row>
    <row r="62" spans="1:15" x14ac:dyDescent="0.2">
      <c r="A62" t="s">
        <v>41</v>
      </c>
      <c r="B62" s="2">
        <f ca="1">(B60/B35)^(1/25)-1</f>
        <v>9.6799380822755188E-2</v>
      </c>
      <c r="C62" s="2">
        <f t="shared" ref="C62:L62" ca="1" si="46">(C60/C35)^(1/25)-1</f>
        <v>6.9682274191548155E-2</v>
      </c>
      <c r="D62" s="2">
        <f t="shared" ca="1" si="46"/>
        <v>0.14174933509822396</v>
      </c>
      <c r="E62" s="2">
        <f t="shared" ca="1" si="46"/>
        <v>2.91994790781962E-2</v>
      </c>
      <c r="F62" s="2">
        <f t="shared" ca="1" si="46"/>
        <v>2.6984676804516994E-2</v>
      </c>
      <c r="G62" s="2">
        <f t="shared" ca="1" si="46"/>
        <v>9.275556726313372E-2</v>
      </c>
      <c r="H62" s="2">
        <f t="shared" ca="1" si="46"/>
        <v>0.14127444431813752</v>
      </c>
      <c r="I62" s="2">
        <f t="shared" ca="1" si="46"/>
        <v>3.5484994165705386E-2</v>
      </c>
      <c r="J62" s="2">
        <f t="shared" ca="1" si="46"/>
        <v>5.1470261166133735E-2</v>
      </c>
      <c r="K62" s="2">
        <f t="shared" ca="1" si="46"/>
        <v>8.3854582572135961E-2</v>
      </c>
      <c r="L62" s="2">
        <f t="shared" ca="1" si="46"/>
        <v>9.5024116619890409E-2</v>
      </c>
      <c r="M62" s="157">
        <f ca="1">MIN(B62:K62)</f>
        <v>2.6984676804516994E-2</v>
      </c>
      <c r="N62" s="163">
        <f ca="1">MAX(B62:K62)</f>
        <v>0.14174933509822396</v>
      </c>
      <c r="O62" s="163">
        <f ca="1">AVERAGE(B62:K62)</f>
        <v>7.6925499548048684E-2</v>
      </c>
    </row>
    <row r="64" spans="1:15" x14ac:dyDescent="0.2">
      <c r="A64" s="20" t="s">
        <v>29</v>
      </c>
      <c r="B64" s="20" t="str">
        <f>"Simulation of  "&amp;TEXT('1. Choose Asset Class Data'!D12,"0% ")&amp;'1. Choose Asset Class Data'!D11&amp;", "&amp;TEXT('1. Choose Asset Class Data'!G12,"0%")&amp;" "&amp;'1. Choose Asset Class Data'!G11&amp;", "&amp;TEXT('1. Choose Asset Class Data'!D20,"0%")&amp;" "&amp;'1. Choose Asset Class Data'!D19&amp;", and "&amp;TEXT('1. Choose Asset Class Data'!G20,"0%")&amp;" "&amp;'1. Choose Asset Class Data'!G19&amp;" Portfolio (from the Asset Class Data tab)"</f>
        <v>Simulation of  50% US Large Cap, 20% US Small Cap, 10% International, and 20% US T-bill Portfolio (from the Asset Class Data tab)</v>
      </c>
    </row>
    <row r="65" spans="3:3" x14ac:dyDescent="0.2">
      <c r="C65" s="27"/>
    </row>
  </sheetData>
  <phoneticPr fontId="2" type="noConversion"/>
  <pageMargins left="0.75" right="0.75" top="1" bottom="1" header="0.5" footer="0.5"/>
  <pageSetup scale="85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T34"/>
  <sheetViews>
    <sheetView workbookViewId="0">
      <selection sqref="A1:J20"/>
    </sheetView>
  </sheetViews>
  <sheetFormatPr defaultColWidth="11" defaultRowHeight="12.75" x14ac:dyDescent="0.2"/>
  <cols>
    <col min="1" max="1" width="13.75" style="4" customWidth="1"/>
    <col min="2" max="2" width="9" style="4" customWidth="1"/>
    <col min="3" max="3" width="13.75" style="4" customWidth="1"/>
    <col min="4" max="11" width="8.625" style="4" customWidth="1"/>
    <col min="12" max="12" width="11" style="4" customWidth="1"/>
    <col min="13" max="13" width="6.875" style="4" customWidth="1"/>
    <col min="14" max="14" width="6.5" style="4" customWidth="1"/>
    <col min="15" max="20" width="5.625" style="4" customWidth="1"/>
    <col min="21" max="16384" width="11" style="4"/>
  </cols>
  <sheetData>
    <row r="1" spans="1:20" ht="13.5" thickBot="1" x14ac:dyDescent="0.25">
      <c r="A1" s="67" t="s">
        <v>111</v>
      </c>
      <c r="B1" s="68"/>
      <c r="C1" s="68"/>
      <c r="D1" s="68"/>
      <c r="E1" s="68"/>
      <c r="F1" s="68"/>
      <c r="G1" s="68"/>
      <c r="H1" s="68"/>
      <c r="I1" s="68"/>
      <c r="J1" s="68"/>
      <c r="K1" s="7"/>
      <c r="L1" s="38"/>
      <c r="M1" s="38" t="s">
        <v>53</v>
      </c>
      <c r="N1" s="38"/>
      <c r="O1" s="38" t="s">
        <v>54</v>
      </c>
      <c r="P1" s="38"/>
      <c r="Q1" s="38" t="s">
        <v>55</v>
      </c>
      <c r="R1" s="38"/>
      <c r="S1" s="38" t="s">
        <v>56</v>
      </c>
      <c r="T1" s="38"/>
    </row>
    <row r="2" spans="1:20" ht="16.5" thickBot="1" x14ac:dyDescent="0.3">
      <c r="A2" s="69" t="s">
        <v>112</v>
      </c>
      <c r="B2" s="70" t="s">
        <v>26</v>
      </c>
      <c r="C2" s="70" t="s">
        <v>34</v>
      </c>
      <c r="D2" s="71" t="s">
        <v>27</v>
      </c>
      <c r="E2" s="72" t="s">
        <v>19</v>
      </c>
      <c r="F2" s="72" t="s">
        <v>20</v>
      </c>
      <c r="G2" s="72" t="s">
        <v>21</v>
      </c>
      <c r="H2" s="72" t="s">
        <v>22</v>
      </c>
      <c r="I2" s="72" t="s">
        <v>23</v>
      </c>
      <c r="J2" s="73" t="s">
        <v>98</v>
      </c>
      <c r="K2" s="6"/>
      <c r="L2" s="38"/>
      <c r="M2" s="39" t="s">
        <v>28</v>
      </c>
      <c r="N2" s="40" t="s">
        <v>57</v>
      </c>
      <c r="O2" s="39" t="s">
        <v>28</v>
      </c>
      <c r="P2" s="40" t="s">
        <v>57</v>
      </c>
      <c r="Q2" s="39" t="s">
        <v>28</v>
      </c>
      <c r="R2" s="40" t="s">
        <v>57</v>
      </c>
      <c r="S2" s="39" t="s">
        <v>28</v>
      </c>
      <c r="T2" s="40" t="s">
        <v>57</v>
      </c>
    </row>
    <row r="3" spans="1:20" ht="15.75" x14ac:dyDescent="0.25">
      <c r="A3" s="8" t="s">
        <v>71</v>
      </c>
      <c r="B3" s="9" t="s">
        <v>18</v>
      </c>
      <c r="C3" s="9" t="s">
        <v>18</v>
      </c>
      <c r="D3" s="76">
        <v>-6.2372597349650949E-2</v>
      </c>
      <c r="E3" s="76">
        <v>7.6195450514910945E-2</v>
      </c>
      <c r="F3" s="76">
        <v>0.12659063686210259</v>
      </c>
      <c r="G3" s="76">
        <v>8.8953038562050279E-2</v>
      </c>
      <c r="H3" s="76">
        <v>9.7062259224571568E-2</v>
      </c>
      <c r="I3" s="76">
        <v>0.11151904598270312</v>
      </c>
      <c r="J3" s="77">
        <v>9.3286093347781707E-2</v>
      </c>
      <c r="K3" s="13"/>
      <c r="L3" s="82" t="s">
        <v>18</v>
      </c>
      <c r="M3" s="83">
        <f>D3</f>
        <v>-6.2372597349650949E-2</v>
      </c>
      <c r="N3" s="83">
        <f>D4</f>
        <v>0.14709163967354114</v>
      </c>
      <c r="O3" s="84">
        <f>E3</f>
        <v>7.6195450514910945E-2</v>
      </c>
      <c r="P3" s="84">
        <f>E4</f>
        <v>0.10888312812383606</v>
      </c>
      <c r="Q3" s="84">
        <f>F3</f>
        <v>0.12659063686210259</v>
      </c>
      <c r="R3" s="84">
        <f>F4</f>
        <v>0.13561074362674702</v>
      </c>
      <c r="S3" s="84">
        <f>G3</f>
        <v>8.8953038562050279E-2</v>
      </c>
      <c r="T3" s="85">
        <f>G4</f>
        <v>0.14428282216072696</v>
      </c>
    </row>
    <row r="4" spans="1:20" ht="15.75" x14ac:dyDescent="0.25">
      <c r="A4" s="10" t="s">
        <v>72</v>
      </c>
      <c r="B4" s="4" t="s">
        <v>18</v>
      </c>
      <c r="C4" s="4" t="s">
        <v>18</v>
      </c>
      <c r="D4" s="78">
        <v>0.14709163967354114</v>
      </c>
      <c r="E4" s="78">
        <v>0.10888312812383606</v>
      </c>
      <c r="F4" s="78">
        <v>0.13561074362674702</v>
      </c>
      <c r="G4" s="78">
        <v>0.14428282216072696</v>
      </c>
      <c r="H4" s="78">
        <v>0.15042814638843277</v>
      </c>
      <c r="I4" s="78">
        <v>0.14233279916128377</v>
      </c>
      <c r="J4" s="79">
        <v>0.1874560875832782</v>
      </c>
      <c r="K4" s="13"/>
      <c r="L4" s="86" t="str">
        <f>B5</f>
        <v>Small Cap</v>
      </c>
      <c r="M4" s="80">
        <f>D5</f>
        <v>-0.12175230265364412</v>
      </c>
      <c r="N4" s="80">
        <f>D6</f>
        <v>0.18520076387767528</v>
      </c>
      <c r="O4" s="81">
        <f>E5</f>
        <v>3.5269918788639387E-2</v>
      </c>
      <c r="P4" s="81">
        <f>E6</f>
        <v>0.1519694358383985</v>
      </c>
      <c r="Q4" s="81">
        <f>F5</f>
        <v>0.12742225111603656</v>
      </c>
      <c r="R4" s="81">
        <f>F6</f>
        <v>0.18886835990336034</v>
      </c>
      <c r="S4" s="81">
        <f>G5</f>
        <v>0.10259425574955383</v>
      </c>
      <c r="T4" s="87">
        <f>G6</f>
        <v>0.20051251975949166</v>
      </c>
    </row>
    <row r="5" spans="1:20" ht="15.75" x14ac:dyDescent="0.25">
      <c r="A5" s="10" t="s">
        <v>73</v>
      </c>
      <c r="B5" s="4" t="s">
        <v>30</v>
      </c>
      <c r="C5" s="4" t="s">
        <v>30</v>
      </c>
      <c r="D5" s="78">
        <v>-0.12175230265364412</v>
      </c>
      <c r="E5" s="78">
        <v>3.5269918788639387E-2</v>
      </c>
      <c r="F5" s="78">
        <v>0.12742225111603656</v>
      </c>
      <c r="G5" s="78">
        <v>0.10259425574955383</v>
      </c>
      <c r="H5" s="78">
        <v>0.11042230441137946</v>
      </c>
      <c r="I5" s="78">
        <v>0.13588015294884093</v>
      </c>
      <c r="J5" s="79">
        <v>0.11537017504372105</v>
      </c>
      <c r="K5" s="13"/>
      <c r="L5" s="86" t="str">
        <f>B7</f>
        <v>T-bond</v>
      </c>
      <c r="M5" s="80">
        <f>D7</f>
        <v>0.1159058784401763</v>
      </c>
      <c r="N5" s="80">
        <f>D8</f>
        <v>0.21729526579686675</v>
      </c>
      <c r="O5" s="81">
        <f>E7</f>
        <v>6.2110641721736748E-2</v>
      </c>
      <c r="P5" s="81">
        <f>E8</f>
        <v>0.15204029586050793</v>
      </c>
      <c r="Q5" s="81">
        <f>F7</f>
        <v>4.2898657738954515E-2</v>
      </c>
      <c r="R5" s="81">
        <f>F8</f>
        <v>0.14130095548893229</v>
      </c>
      <c r="S5" s="81">
        <f>G7</f>
        <v>6.9641670992681259E-2</v>
      </c>
      <c r="T5" s="87">
        <f>G8</f>
        <v>0.11612975415214807</v>
      </c>
    </row>
    <row r="6" spans="1:20" ht="15.75" x14ac:dyDescent="0.25">
      <c r="A6" s="10" t="s">
        <v>74</v>
      </c>
      <c r="B6" s="4" t="s">
        <v>30</v>
      </c>
      <c r="C6" s="4" t="s">
        <v>30</v>
      </c>
      <c r="D6" s="78">
        <v>0.18520076387767528</v>
      </c>
      <c r="E6" s="78">
        <v>0.1519694358383985</v>
      </c>
      <c r="F6" s="78">
        <v>0.18886835990336034</v>
      </c>
      <c r="G6" s="78">
        <v>0.20051251975949166</v>
      </c>
      <c r="H6" s="78">
        <v>0.21205617402055449</v>
      </c>
      <c r="I6" s="78">
        <v>0.19914043410575819</v>
      </c>
      <c r="J6" s="79">
        <v>0.28486501236641543</v>
      </c>
      <c r="K6" s="13"/>
      <c r="L6" s="86" t="str">
        <f>B9</f>
        <v>T-bill</v>
      </c>
      <c r="M6" s="80">
        <f>D9</f>
        <v>1.8840507595151657E-2</v>
      </c>
      <c r="N6" s="80">
        <f>D10</f>
        <v>1.0512249229709184E-3</v>
      </c>
      <c r="O6" s="81">
        <f>E9</f>
        <v>5.853284856561336E-3</v>
      </c>
      <c r="P6" s="81">
        <f>E10</f>
        <v>2.1299295403291747E-3</v>
      </c>
      <c r="Q6" s="81">
        <f>F9</f>
        <v>3.2132464146497064E-3</v>
      </c>
      <c r="R6" s="81">
        <f>F10</f>
        <v>1.6868512105355669E-3</v>
      </c>
      <c r="S6" s="81">
        <f>G9</f>
        <v>2.3906734464566926E-2</v>
      </c>
      <c r="T6" s="87">
        <f>G10</f>
        <v>6.2143376909441711E-3</v>
      </c>
    </row>
    <row r="7" spans="1:20" ht="15.75" x14ac:dyDescent="0.25">
      <c r="A7" s="10" t="s">
        <v>75</v>
      </c>
      <c r="B7" s="7" t="s">
        <v>24</v>
      </c>
      <c r="C7" s="7" t="s">
        <v>24</v>
      </c>
      <c r="D7" s="78">
        <v>0.1159058784401763</v>
      </c>
      <c r="E7" s="78">
        <v>6.2110641721736748E-2</v>
      </c>
      <c r="F7" s="78">
        <v>4.2898657738954515E-2</v>
      </c>
      <c r="G7" s="78">
        <v>6.9641670992681259E-2</v>
      </c>
      <c r="H7" s="78">
        <v>7.9750565157344466E-2</v>
      </c>
      <c r="I7" s="78">
        <v>5.7918109074963642E-2</v>
      </c>
      <c r="J7" s="79">
        <v>5.540359226774938E-2</v>
      </c>
      <c r="K7" s="13"/>
      <c r="L7" s="86" t="str">
        <f>B13</f>
        <v>International</v>
      </c>
      <c r="M7" s="80">
        <f>D13</f>
        <v>0.2561617850576654</v>
      </c>
      <c r="N7" s="80">
        <f>D14</f>
        <v>4.3132630311892815E-2</v>
      </c>
      <c r="O7" s="81">
        <f>E13</f>
        <v>8.3865167206061297E-2</v>
      </c>
      <c r="P7" s="81">
        <f>E14</f>
        <v>0.11701110431990505</v>
      </c>
      <c r="Q7" s="81">
        <f>F13</f>
        <v>2.4226891281148522E-2</v>
      </c>
      <c r="R7" s="81">
        <f>F14</f>
        <v>0.18458524321550041</v>
      </c>
      <c r="S7" s="81">
        <f>G13</f>
        <v>6.8579072944804809E-2</v>
      </c>
      <c r="T7" s="87">
        <f>G14</f>
        <v>0.16048324097636285</v>
      </c>
    </row>
    <row r="8" spans="1:20" ht="15.75" x14ac:dyDescent="0.25">
      <c r="A8" s="10" t="s">
        <v>76</v>
      </c>
      <c r="B8" s="7" t="s">
        <v>24</v>
      </c>
      <c r="C8" s="7" t="s">
        <v>24</v>
      </c>
      <c r="D8" s="78">
        <v>0.21729526579686675</v>
      </c>
      <c r="E8" s="78">
        <v>0.15204029586050793</v>
      </c>
      <c r="F8" s="78">
        <v>0.14130095548893229</v>
      </c>
      <c r="G8" s="78">
        <v>0.11612975415214807</v>
      </c>
      <c r="H8" s="78">
        <v>0.11333190597064106</v>
      </c>
      <c r="I8" s="78">
        <v>9.6273556229774071E-2</v>
      </c>
      <c r="J8" s="79">
        <v>8.9988222401331197E-2</v>
      </c>
      <c r="K8" s="13"/>
      <c r="L8" s="88" t="str">
        <f>B15</f>
        <v>Emerging Markets</v>
      </c>
      <c r="M8" s="89">
        <f>D15</f>
        <v>0.37752138871803176</v>
      </c>
      <c r="N8" s="89">
        <f>D16</f>
        <v>6.6971502753975579E-2</v>
      </c>
      <c r="O8" s="90">
        <f>E15</f>
        <v>4.728499183496071E-2</v>
      </c>
      <c r="P8" s="90">
        <f>E16</f>
        <v>0.12294188787082125</v>
      </c>
      <c r="Q8" s="90">
        <f>F15</f>
        <v>2.0227016042267731E-2</v>
      </c>
      <c r="R8" s="90">
        <f>F16</f>
        <v>0.22727355950183561</v>
      </c>
      <c r="S8" s="90">
        <f>G15</f>
        <v>7.9892746157906425E-2</v>
      </c>
      <c r="T8" s="91">
        <f>G16</f>
        <v>0.22448066934185001</v>
      </c>
    </row>
    <row r="9" spans="1:20" ht="15.75" x14ac:dyDescent="0.25">
      <c r="A9" s="10" t="s">
        <v>77</v>
      </c>
      <c r="B9" s="7" t="s">
        <v>25</v>
      </c>
      <c r="C9" s="7" t="s">
        <v>25</v>
      </c>
      <c r="D9" s="78">
        <v>1.8840507595151657E-2</v>
      </c>
      <c r="E9" s="78">
        <v>5.853284856561336E-3</v>
      </c>
      <c r="F9" s="78">
        <v>3.2132464146497064E-3</v>
      </c>
      <c r="G9" s="78">
        <v>2.3906734464566926E-2</v>
      </c>
      <c r="H9" s="78">
        <v>4.7301469975709276E-2</v>
      </c>
      <c r="I9" s="78">
        <v>3.869322723315749E-2</v>
      </c>
      <c r="J9" s="79">
        <v>3.3380819659561523E-2</v>
      </c>
      <c r="K9" s="13"/>
    </row>
    <row r="10" spans="1:20" ht="15.75" x14ac:dyDescent="0.25">
      <c r="A10" s="10" t="s">
        <v>78</v>
      </c>
      <c r="B10" s="7" t="s">
        <v>25</v>
      </c>
      <c r="C10" s="7" t="s">
        <v>25</v>
      </c>
      <c r="D10" s="78">
        <v>1.0512249229709184E-3</v>
      </c>
      <c r="E10" s="78">
        <v>2.1299295403291747E-3</v>
      </c>
      <c r="F10" s="78">
        <v>1.6868512105355669E-3</v>
      </c>
      <c r="G10" s="78">
        <v>6.2143376909441711E-3</v>
      </c>
      <c r="H10" s="78">
        <v>9.6201032515467657E-3</v>
      </c>
      <c r="I10" s="78">
        <v>8.8743685019975864E-3</v>
      </c>
      <c r="J10" s="79">
        <v>8.8833708392276351E-3</v>
      </c>
      <c r="K10" s="13"/>
    </row>
    <row r="11" spans="1:20" ht="15.75" x14ac:dyDescent="0.25">
      <c r="A11" s="10" t="s">
        <v>79</v>
      </c>
      <c r="B11" s="7" t="s">
        <v>31</v>
      </c>
      <c r="C11" s="7" t="s">
        <v>31</v>
      </c>
      <c r="D11" s="78">
        <v>2.0852710126253449E-2</v>
      </c>
      <c r="E11" s="78">
        <v>1.4507533196433275E-2</v>
      </c>
      <c r="F11" s="78">
        <v>1.7659893902695289E-2</v>
      </c>
      <c r="G11" s="78">
        <v>2.1981153385330465E-2</v>
      </c>
      <c r="H11" s="78">
        <v>3.9888938292377496E-2</v>
      </c>
      <c r="I11" s="78">
        <v>3.6216300750962827E-2</v>
      </c>
      <c r="J11" s="79">
        <v>3.0294904875006745E-2</v>
      </c>
      <c r="K11" s="13"/>
    </row>
    <row r="12" spans="1:20" ht="15.75" x14ac:dyDescent="0.25">
      <c r="A12" s="10" t="s">
        <v>80</v>
      </c>
      <c r="B12" s="7" t="s">
        <v>31</v>
      </c>
      <c r="C12" s="7" t="s">
        <v>31</v>
      </c>
      <c r="D12" s="78">
        <v>3.4530831324568656E-4</v>
      </c>
      <c r="E12" s="78">
        <v>7.8247316411207066E-3</v>
      </c>
      <c r="F12" s="78">
        <v>9.95925979669301E-3</v>
      </c>
      <c r="G12" s="78">
        <v>1.1468053154108732E-2</v>
      </c>
      <c r="H12" s="78">
        <v>1.2549613429239062E-2</v>
      </c>
      <c r="I12" s="78">
        <v>1.5102521578976546E-2</v>
      </c>
      <c r="J12" s="79">
        <v>1.7717518522765211E-2</v>
      </c>
      <c r="K12" s="13"/>
    </row>
    <row r="13" spans="1:20" ht="15.75" x14ac:dyDescent="0.25">
      <c r="A13" s="10" t="s">
        <v>45</v>
      </c>
      <c r="B13" s="7" t="s">
        <v>49</v>
      </c>
      <c r="C13" s="7" t="s">
        <v>49</v>
      </c>
      <c r="D13" s="78">
        <v>0.2561617850576654</v>
      </c>
      <c r="E13" s="78">
        <v>8.3865167206061297E-2</v>
      </c>
      <c r="F13" s="78">
        <v>2.4226891281148522E-2</v>
      </c>
      <c r="G13" s="78">
        <v>6.8579072944804809E-2</v>
      </c>
      <c r="H13" s="30" t="s">
        <v>52</v>
      </c>
      <c r="I13" s="30" t="s">
        <v>52</v>
      </c>
      <c r="J13" s="64" t="s">
        <v>52</v>
      </c>
      <c r="K13" s="30"/>
    </row>
    <row r="14" spans="1:20" ht="15.75" x14ac:dyDescent="0.25">
      <c r="A14" s="149" t="s">
        <v>47</v>
      </c>
      <c r="B14" s="7" t="s">
        <v>49</v>
      </c>
      <c r="C14" s="7" t="s">
        <v>49</v>
      </c>
      <c r="D14" s="78">
        <v>4.3132630311892815E-2</v>
      </c>
      <c r="E14" s="78">
        <v>0.11701110431990505</v>
      </c>
      <c r="F14" s="78">
        <v>0.18458524321550041</v>
      </c>
      <c r="G14" s="78">
        <v>0.16048324097636285</v>
      </c>
      <c r="H14" s="30" t="s">
        <v>52</v>
      </c>
      <c r="I14" s="30" t="s">
        <v>52</v>
      </c>
      <c r="J14" s="64" t="s">
        <v>52</v>
      </c>
      <c r="K14" s="30"/>
    </row>
    <row r="15" spans="1:20" ht="15.75" x14ac:dyDescent="0.25">
      <c r="A15" s="10" t="s">
        <v>46</v>
      </c>
      <c r="B15" s="7" t="s">
        <v>50</v>
      </c>
      <c r="C15" s="7" t="s">
        <v>50</v>
      </c>
      <c r="D15" s="78">
        <v>0.37752138871803176</v>
      </c>
      <c r="E15" s="78">
        <v>4.728499183496071E-2</v>
      </c>
      <c r="F15" s="78">
        <v>2.0227016042267731E-2</v>
      </c>
      <c r="G15" s="30">
        <v>7.9892746157906425E-2</v>
      </c>
      <c r="H15" s="30" t="s">
        <v>52</v>
      </c>
      <c r="I15" s="30" t="s">
        <v>52</v>
      </c>
      <c r="J15" s="64" t="s">
        <v>52</v>
      </c>
      <c r="K15" s="30"/>
    </row>
    <row r="16" spans="1:20" ht="15.75" x14ac:dyDescent="0.25">
      <c r="A16" s="10" t="s">
        <v>48</v>
      </c>
      <c r="B16" s="7" t="s">
        <v>50</v>
      </c>
      <c r="C16" s="7" t="s">
        <v>50</v>
      </c>
      <c r="D16" s="78">
        <v>6.6971502753975579E-2</v>
      </c>
      <c r="E16" s="78">
        <v>0.12294188787082125</v>
      </c>
      <c r="F16" s="78">
        <v>0.22727355950183561</v>
      </c>
      <c r="G16" s="30">
        <v>0.22448066934185001</v>
      </c>
      <c r="H16" s="30" t="s">
        <v>52</v>
      </c>
      <c r="I16" s="30" t="s">
        <v>52</v>
      </c>
      <c r="J16" s="64" t="s">
        <v>52</v>
      </c>
      <c r="K16" s="30"/>
    </row>
    <row r="17" spans="1:12" ht="15.75" x14ac:dyDescent="0.25">
      <c r="A17" s="10" t="s">
        <v>81</v>
      </c>
      <c r="B17" s="7" t="s">
        <v>51</v>
      </c>
      <c r="C17" s="7" t="s">
        <v>51</v>
      </c>
      <c r="D17" s="78">
        <v>5.071116433463585E-2</v>
      </c>
      <c r="E17" s="78">
        <v>9.3418582578617793E-2</v>
      </c>
      <c r="F17" s="78">
        <v>7.4448440767655333E-2</v>
      </c>
      <c r="G17" s="30" t="s">
        <v>52</v>
      </c>
      <c r="H17" s="30" t="s">
        <v>52</v>
      </c>
      <c r="I17" s="30" t="s">
        <v>52</v>
      </c>
      <c r="J17" s="64" t="s">
        <v>52</v>
      </c>
      <c r="K17" s="30"/>
    </row>
    <row r="18" spans="1:12" ht="15.75" x14ac:dyDescent="0.25">
      <c r="A18" s="10" t="s">
        <v>82</v>
      </c>
      <c r="B18" s="7" t="s">
        <v>51</v>
      </c>
      <c r="C18" s="7" t="s">
        <v>51</v>
      </c>
      <c r="D18" s="78">
        <v>6.848019615548348E-2</v>
      </c>
      <c r="E18" s="78">
        <v>0.14969557598664238</v>
      </c>
      <c r="F18" s="78">
        <v>0.39123514912909685</v>
      </c>
      <c r="G18" s="30" t="s">
        <v>52</v>
      </c>
      <c r="H18" s="30" t="s">
        <v>52</v>
      </c>
      <c r="I18" s="30" t="s">
        <v>52</v>
      </c>
      <c r="J18" s="64" t="s">
        <v>52</v>
      </c>
      <c r="K18" s="30"/>
      <c r="L18" s="14"/>
    </row>
    <row r="19" spans="1:12" ht="15.75" x14ac:dyDescent="0.25">
      <c r="A19" s="10" t="s">
        <v>83</v>
      </c>
      <c r="B19" s="4" t="s">
        <v>84</v>
      </c>
      <c r="C19" s="4" t="s">
        <v>84</v>
      </c>
      <c r="D19" s="78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64">
        <v>0</v>
      </c>
      <c r="K19" s="13"/>
    </row>
    <row r="20" spans="1:12" ht="16.5" thickBot="1" x14ac:dyDescent="0.3">
      <c r="A20" s="11" t="s">
        <v>85</v>
      </c>
      <c r="B20" s="12" t="s">
        <v>84</v>
      </c>
      <c r="C20" s="12" t="s">
        <v>84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13"/>
    </row>
    <row r="21" spans="1:12" ht="15.75" x14ac:dyDescent="0.25">
      <c r="A21" s="92"/>
      <c r="B21" s="93"/>
      <c r="C21" s="94"/>
      <c r="D21" s="95"/>
      <c r="E21" s="95"/>
      <c r="F21" s="95"/>
      <c r="G21" s="95"/>
      <c r="H21" s="95"/>
      <c r="I21" s="95"/>
      <c r="J21" s="96"/>
      <c r="K21" s="13"/>
    </row>
    <row r="22" spans="1:12" ht="15.75" x14ac:dyDescent="0.25">
      <c r="B22" s="7"/>
      <c r="D22" s="13"/>
      <c r="E22" s="13"/>
      <c r="F22" s="13"/>
      <c r="G22" s="13"/>
      <c r="H22" s="13"/>
      <c r="I22" s="13"/>
      <c r="J22" s="13"/>
      <c r="K22" s="13"/>
    </row>
    <row r="23" spans="1:12" ht="15.75" x14ac:dyDescent="0.25">
      <c r="B23" s="7"/>
      <c r="D23" s="13"/>
      <c r="E23" s="13"/>
      <c r="F23" s="13"/>
      <c r="G23" s="13"/>
      <c r="H23" s="13"/>
      <c r="I23" s="13"/>
      <c r="J23" s="13"/>
      <c r="K23" s="13"/>
    </row>
    <row r="24" spans="1:12" ht="15.75" x14ac:dyDescent="0.25">
      <c r="E24" s="5"/>
      <c r="F24" s="5"/>
      <c r="G24" s="5"/>
      <c r="H24" s="5"/>
      <c r="I24" s="5"/>
      <c r="J24" s="5"/>
      <c r="K24" s="5"/>
    </row>
    <row r="25" spans="1:12" x14ac:dyDescent="0.2">
      <c r="A25" s="7" t="s">
        <v>35</v>
      </c>
    </row>
    <row r="26" spans="1:12" x14ac:dyDescent="0.2">
      <c r="A26" s="3">
        <v>1</v>
      </c>
      <c r="B26" s="31">
        <v>4</v>
      </c>
    </row>
    <row r="27" spans="1:12" x14ac:dyDescent="0.2">
      <c r="A27" s="32">
        <v>5</v>
      </c>
      <c r="B27" s="33">
        <v>5</v>
      </c>
    </row>
    <row r="28" spans="1:12" x14ac:dyDescent="0.2">
      <c r="A28" s="32">
        <v>10</v>
      </c>
      <c r="B28" s="33">
        <v>6</v>
      </c>
    </row>
    <row r="29" spans="1:12" x14ac:dyDescent="0.2">
      <c r="A29" s="34">
        <v>25</v>
      </c>
      <c r="B29" s="35">
        <v>7</v>
      </c>
    </row>
    <row r="30" spans="1:12" x14ac:dyDescent="0.2">
      <c r="A30" s="34">
        <v>50</v>
      </c>
      <c r="B30" s="35">
        <v>8</v>
      </c>
    </row>
    <row r="31" spans="1:12" x14ac:dyDescent="0.2">
      <c r="A31" s="34">
        <v>75</v>
      </c>
      <c r="B31" s="35">
        <v>9</v>
      </c>
    </row>
    <row r="32" spans="1:12" x14ac:dyDescent="0.2">
      <c r="A32" s="36">
        <v>90</v>
      </c>
      <c r="B32" s="37">
        <v>10</v>
      </c>
    </row>
    <row r="34" spans="1:1" x14ac:dyDescent="0.2">
      <c r="A34" s="4" t="s">
        <v>44</v>
      </c>
    </row>
  </sheetData>
  <phoneticPr fontId="2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Introduction</vt:lpstr>
      <vt:lpstr>1. Choose Asset Class Data</vt:lpstr>
      <vt:lpstr>2.  View Charts</vt:lpstr>
      <vt:lpstr>Simulation</vt:lpstr>
      <vt:lpstr>Returns and Risk</vt:lpstr>
      <vt:lpstr>Fixtable</vt:lpstr>
      <vt:lpstr>Mean</vt:lpstr>
      <vt:lpstr>Mean2</vt:lpstr>
      <vt:lpstr>Mean3</vt:lpstr>
      <vt:lpstr>Mean4</vt:lpstr>
      <vt:lpstr>Mean5</vt:lpstr>
      <vt:lpstr>'2.  View Charts'!Print_Area</vt:lpstr>
      <vt:lpstr>Simulation!Print_Area</vt:lpstr>
      <vt:lpstr>Stdev</vt:lpstr>
      <vt:lpstr>Stdev2</vt:lpstr>
      <vt:lpstr>Stdev3</vt:lpstr>
      <vt:lpstr>Stdev4</vt:lpstr>
      <vt:lpstr>Types</vt:lpstr>
      <vt:lpstr>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Merrill</dc:creator>
  <cp:lastModifiedBy>Bryan</cp:lastModifiedBy>
  <cp:lastPrinted>2006-10-11T16:10:41Z</cp:lastPrinted>
  <dcterms:created xsi:type="dcterms:W3CDTF">2005-02-25T20:45:30Z</dcterms:created>
  <dcterms:modified xsi:type="dcterms:W3CDTF">2019-02-22T22:04:34Z</dcterms:modified>
</cp:coreProperties>
</file>