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s76\Dropbox\Public\BM 418 Public\Learning Tools\"/>
    </mc:Choice>
  </mc:AlternateContent>
  <bookViews>
    <workbookView xWindow="480" yWindow="120" windowWidth="18200" windowHeight="11060"/>
  </bookViews>
  <sheets>
    <sheet name="Introduction" sheetId="4" r:id="rId1"/>
    <sheet name="Chapter 9" sheetId="1" r:id="rId2"/>
    <sheet name="Chapter 10" sheetId="2" r:id="rId3"/>
  </sheets>
  <externalReferences>
    <externalReference r:id="rId4"/>
  </externalReferences>
  <definedNames>
    <definedName name="Month">'[1]Budget M1'!$C$140:$D$151</definedName>
    <definedName name="_xlnm.Print_Area" localSheetId="0">Introduction!$A$1:$K$78</definedName>
  </definedNames>
  <calcPr calcId="162913"/>
</workbook>
</file>

<file path=xl/calcChain.xml><?xml version="1.0" encoding="utf-8"?>
<calcChain xmlns="http://schemas.openxmlformats.org/spreadsheetml/2006/main">
  <c r="C118" i="2" l="1"/>
  <c r="E94" i="2"/>
  <c r="E72" i="2"/>
  <c r="C106" i="2"/>
  <c r="C94" i="2"/>
  <c r="C83" i="2"/>
  <c r="C72" i="2"/>
  <c r="C61" i="2"/>
  <c r="C50" i="2"/>
  <c r="C39" i="2"/>
  <c r="C30" i="2"/>
  <c r="C19" i="2"/>
  <c r="C9" i="2"/>
  <c r="C30" i="1"/>
  <c r="C19" i="1"/>
  <c r="C8" i="1"/>
</calcChain>
</file>

<file path=xl/sharedStrings.xml><?xml version="1.0" encoding="utf-8"?>
<sst xmlns="http://schemas.openxmlformats.org/spreadsheetml/2006/main" count="141" uniqueCount="80">
  <si>
    <t>Calculation</t>
  </si>
  <si>
    <t>Formula</t>
  </si>
  <si>
    <t>((1+(APR/Period))^Periods)-1</t>
  </si>
  <si>
    <t>FV/(1+I)^N</t>
  </si>
  <si>
    <t>PV = Present Value</t>
  </si>
  <si>
    <t>PV*(1+I)^N</t>
  </si>
  <si>
    <t>PV = Present Value (make negative)</t>
  </si>
  <si>
    <t>FV = Future Value</t>
  </si>
  <si>
    <t>N= Periods</t>
  </si>
  <si>
    <t>Solve for EIR</t>
  </si>
  <si>
    <t>Solve for PV</t>
  </si>
  <si>
    <t>Solve for FV</t>
  </si>
  <si>
    <t>((FV/PV)^(1/N))-1</t>
  </si>
  <si>
    <t>1. Inflation</t>
  </si>
  <si>
    <t>2. Inflation</t>
  </si>
  <si>
    <t xml:space="preserve">PV = Present Value </t>
  </si>
  <si>
    <t>I = Inflation</t>
  </si>
  <si>
    <r>
      <t>PV*((1+I)^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</si>
  <si>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3.  Real Returns</t>
  </si>
  <si>
    <t>PV = Present value</t>
  </si>
  <si>
    <t>a.</t>
  </si>
  <si>
    <t>Solve for Nominal Rate of Return</t>
  </si>
  <si>
    <t>RR = Real Rate of Return</t>
  </si>
  <si>
    <t>(1+RR)*(1+I)-1</t>
  </si>
  <si>
    <t>b.</t>
  </si>
  <si>
    <t>4.  Annuities</t>
  </si>
  <si>
    <t>N = Years or periods</t>
  </si>
  <si>
    <t>Solve for PMT</t>
  </si>
  <si>
    <t>5.  Compound Annuities</t>
  </si>
  <si>
    <t>N = Months or periods</t>
  </si>
  <si>
    <t>FV/((((1+(I/12))^N)-1)/(I/12))</t>
  </si>
  <si>
    <t>6.  Present Value of Annuities</t>
  </si>
  <si>
    <t>PMT = Payment</t>
  </si>
  <si>
    <t>PMT*(1-(1/(1+I)^N))/I</t>
  </si>
  <si>
    <t>7.  Future Value of Annuities</t>
  </si>
  <si>
    <t>PMT*(((1+I)^N)-1)/I</t>
  </si>
  <si>
    <t>8.  Buying a Car</t>
  </si>
  <si>
    <t>9.  Buying a House</t>
  </si>
  <si>
    <t>P = Periods per year</t>
  </si>
  <si>
    <t>PV/((1-(1/(1+(I/P))^(N*P)))/(I/P))</t>
  </si>
  <si>
    <t>10.  Becoming a Millionaire</t>
  </si>
  <si>
    <t>FV/(((1+(I/P))^(N*P)-1)/(I/P))</t>
  </si>
  <si>
    <t>I = Interest rate (APR)</t>
  </si>
  <si>
    <t>PV/((1-(1/(1+I)^N))/I)</t>
  </si>
  <si>
    <t>1.  Impact of Compounding:  Effective Interest Rates</t>
  </si>
  <si>
    <t>2.  Determining Present Value</t>
  </si>
  <si>
    <t>3.  Determining Future Value</t>
  </si>
  <si>
    <t>Personal Finance: Another Perspective</t>
  </si>
  <si>
    <t>Purpose:</t>
  </si>
  <si>
    <t>The purpose of this spreadsheet is to give an Excel template for calculating</t>
  </si>
  <si>
    <t>Budgets:</t>
  </si>
  <si>
    <t>To begin, go to the Budget M1 worksheet.  In the cell H3, type the month that you will</t>
  </si>
  <si>
    <t xml:space="preserve">be beginning the budget in numeric form, i.e., 1 = January, 12 = December.  In </t>
  </si>
  <si>
    <t>the cell I4, type the year.  Then, each successive budget worksheet will be the sheet</t>
  </si>
  <si>
    <t>for the next month.  Insert budget amounts in the green cells, insert actual spending in</t>
  </si>
  <si>
    <t>the white cells under the day the money was spent and in the correct column.  The</t>
  </si>
  <si>
    <t>blue cells are where the calculations are automatic.</t>
  </si>
  <si>
    <t>Income Statements:</t>
  </si>
  <si>
    <t>The income statement is the actual column of your budget spreadsheet, so once you have</t>
  </si>
  <si>
    <t xml:space="preserve">completed a budget (from Budget M1 and Budget M3), go to tab IS 1 or IS 3 and you </t>
  </si>
  <si>
    <t>can print off the Income Statement without having to do a thing.</t>
  </si>
  <si>
    <t>Balance Sheets:</t>
  </si>
  <si>
    <t>The balance sheets are divided into assets and liabilities, with the different types of</t>
  </si>
  <si>
    <t>assets and liabilities separated out.  Fill out each of the green cells, but do put</t>
  </si>
  <si>
    <t>any data into the blue cells--they are calculations.</t>
  </si>
  <si>
    <t>Disclosure: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</si>
  <si>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</si>
  <si>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</si>
  <si>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</si>
  <si>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</si>
  <si>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</si>
  <si>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Teaching Tool 3B - Finance Calculations for the TVM Chapters</t>
  </si>
  <si>
    <t>and answering the problems in the Time Value of Money chapters in the Personal Finance</t>
  </si>
  <si>
    <t xml:space="preserve">Manuals.  In the Complete College Course, it is chapters 9 and 10.  This shows how the </t>
  </si>
  <si>
    <t>formulas are put togeter and ensures that my formulas are correct.</t>
  </si>
  <si>
    <t>i = Nominal Return (APR)</t>
  </si>
  <si>
    <t>N = Compounding Periods</t>
  </si>
  <si>
    <t>i = Interest rate</t>
  </si>
  <si>
    <t>N = Periods (years)</t>
  </si>
  <si>
    <t>PV  = 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</si>
</sst>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10" fontId="0" fillId="0" borderId="0" xfId="2" quotePrefix="1" applyNumberFormat="1" applyFont="1"/>
    <xf numFmtId="0" fontId="2" fillId="0" borderId="0" xfId="0" applyFont="1"/>
    <xf numFmtId="43" fontId="0" fillId="0" borderId="0" xfId="1" quotePrefix="1" applyFont="1"/>
    <xf numFmtId="165" fontId="0" fillId="0" borderId="0" xfId="1" quotePrefix="1" applyNumberFormat="1" applyFont="1"/>
    <xf numFmtId="0" fontId="0" fillId="0" borderId="0" xfId="0" applyAlignment="1">
      <alignment horizontal="left" indent="1"/>
    </xf>
    <xf numFmtId="10" fontId="0" fillId="2" borderId="0" xfId="2" applyNumberFormat="1" applyFont="1" applyFill="1"/>
    <xf numFmtId="165" fontId="0" fillId="2" borderId="0" xfId="1" applyNumberFormat="1" applyFont="1" applyFill="1"/>
    <xf numFmtId="166" fontId="0" fillId="0" borderId="0" xfId="2" quotePrefix="1" applyNumberFormat="1" applyFont="1"/>
    <xf numFmtId="10" fontId="0" fillId="3" borderId="0" xfId="2" quotePrefix="1" applyNumberFormat="1" applyFont="1" applyFill="1"/>
    <xf numFmtId="43" fontId="0" fillId="3" borderId="0" xfId="1" quotePrefix="1" applyNumberFormat="1" applyFont="1" applyFill="1"/>
    <xf numFmtId="43" fontId="0" fillId="3" borderId="0" xfId="1" quotePrefix="1" applyFont="1" applyFill="1"/>
    <xf numFmtId="165" fontId="0" fillId="3" borderId="0" xfId="1" quotePrefix="1" applyNumberFormat="1" applyFont="1" applyFill="1"/>
    <xf numFmtId="10" fontId="0" fillId="2" borderId="0" xfId="0" applyNumberFormat="1" applyFill="1"/>
    <xf numFmtId="43" fontId="4" fillId="0" borderId="0" xfId="1" quotePrefix="1" applyFont="1" applyFill="1"/>
    <xf numFmtId="43" fontId="4" fillId="0" borderId="0" xfId="1" quotePrefix="1" applyFont="1"/>
    <xf numFmtId="166" fontId="4" fillId="0" borderId="0" xfId="2" quotePrefix="1" applyNumberFormat="1" applyFont="1"/>
    <xf numFmtId="0" fontId="4" fillId="0" borderId="0" xfId="0" quotePrefix="1" applyFont="1"/>
    <xf numFmtId="164" fontId="4" fillId="0" borderId="0" xfId="2" quotePrefix="1" applyNumberFormat="1" applyFont="1"/>
    <xf numFmtId="0" fontId="7" fillId="0" borderId="0" xfId="3" applyFont="1"/>
    <xf numFmtId="0" fontId="6" fillId="0" borderId="4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5" fontId="6" fillId="0" borderId="0" xfId="3" applyNumberFormat="1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7" fillId="0" borderId="4" xfId="3" applyFont="1" applyBorder="1"/>
    <xf numFmtId="0" fontId="7" fillId="0" borderId="0" xfId="3" applyFont="1" applyBorder="1"/>
    <xf numFmtId="0" fontId="7" fillId="0" borderId="5" xfId="3" applyFont="1" applyBorder="1"/>
    <xf numFmtId="0" fontId="7" fillId="0" borderId="6" xfId="3" applyFont="1" applyBorder="1"/>
    <xf numFmtId="0" fontId="7" fillId="0" borderId="7" xfId="3" applyFont="1" applyBorder="1"/>
    <xf numFmtId="0" fontId="7" fillId="0" borderId="8" xfId="3" applyFont="1" applyBorder="1"/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T04%20-%20Budget%20Balance%20Sheet%20and%20Income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udget M1"/>
      <sheetName val="Budget M2"/>
      <sheetName val="Budget M3"/>
      <sheetName val="Budget M4"/>
      <sheetName val="Budget M5"/>
      <sheetName val="Budget M6"/>
      <sheetName val="Budget M7"/>
      <sheetName val="Budget M8"/>
      <sheetName val="Budget M9"/>
      <sheetName val="Budget M10"/>
      <sheetName val="Budget M11"/>
      <sheetName val="Budget M12"/>
      <sheetName val="1 Year Budget"/>
      <sheetName val="IS M1"/>
      <sheetName val="IS M3"/>
      <sheetName val="BS 1"/>
      <sheetName val="BS 2"/>
    </sheetNames>
    <sheetDataSet>
      <sheetData sheetId="0"/>
      <sheetData sheetId="1">
        <row r="140">
          <cell r="C140">
            <v>1</v>
          </cell>
          <cell r="D140" t="str">
            <v>January</v>
          </cell>
        </row>
        <row r="141">
          <cell r="C141">
            <v>2</v>
          </cell>
          <cell r="D141" t="str">
            <v>February</v>
          </cell>
        </row>
        <row r="142">
          <cell r="C142">
            <v>3</v>
          </cell>
          <cell r="D142" t="str">
            <v>March</v>
          </cell>
        </row>
        <row r="143">
          <cell r="C143">
            <v>4</v>
          </cell>
          <cell r="D143" t="str">
            <v>April</v>
          </cell>
        </row>
        <row r="144">
          <cell r="C144">
            <v>5</v>
          </cell>
          <cell r="D144" t="str">
            <v>May</v>
          </cell>
        </row>
        <row r="145">
          <cell r="C145">
            <v>6</v>
          </cell>
          <cell r="D145" t="str">
            <v>June</v>
          </cell>
        </row>
        <row r="146">
          <cell r="C146">
            <v>7</v>
          </cell>
          <cell r="D146" t="str">
            <v>July</v>
          </cell>
        </row>
        <row r="147">
          <cell r="C147">
            <v>8</v>
          </cell>
          <cell r="D147" t="str">
            <v>August</v>
          </cell>
        </row>
        <row r="148">
          <cell r="C148">
            <v>9</v>
          </cell>
          <cell r="D148" t="str">
            <v>September</v>
          </cell>
        </row>
        <row r="149">
          <cell r="C149">
            <v>10</v>
          </cell>
          <cell r="D149" t="str">
            <v>October</v>
          </cell>
        </row>
        <row r="150">
          <cell r="C150">
            <v>11</v>
          </cell>
          <cell r="D150" t="str">
            <v>November</v>
          </cell>
        </row>
        <row r="151">
          <cell r="C151">
            <v>12</v>
          </cell>
          <cell r="D151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5"/>
  <sheetViews>
    <sheetView tabSelected="1" workbookViewId="0">
      <selection activeCell="B4" sqref="B4:I4"/>
    </sheetView>
  </sheetViews>
  <sheetFormatPr defaultColWidth="8.81640625" defaultRowHeight="15.5" x14ac:dyDescent="0.35"/>
  <cols>
    <col min="1" max="1" width="8.81640625" style="21"/>
    <col min="2" max="4" width="9.7265625" style="21" customWidth="1"/>
    <col min="5" max="5" width="12" style="21" customWidth="1"/>
    <col min="6" max="9" width="9.7265625" style="21" customWidth="1"/>
    <col min="10" max="257" width="8.81640625" style="21"/>
    <col min="258" max="265" width="9.7265625" style="21" customWidth="1"/>
    <col min="266" max="513" width="8.81640625" style="21"/>
    <col min="514" max="521" width="9.7265625" style="21" customWidth="1"/>
    <col min="522" max="769" width="8.81640625" style="21"/>
    <col min="770" max="777" width="9.7265625" style="21" customWidth="1"/>
    <col min="778" max="1025" width="8.81640625" style="21"/>
    <col min="1026" max="1033" width="9.7265625" style="21" customWidth="1"/>
    <col min="1034" max="1281" width="8.81640625" style="21"/>
    <col min="1282" max="1289" width="9.7265625" style="21" customWidth="1"/>
    <col min="1290" max="1537" width="8.81640625" style="21"/>
    <col min="1538" max="1545" width="9.7265625" style="21" customWidth="1"/>
    <col min="1546" max="1793" width="8.81640625" style="21"/>
    <col min="1794" max="1801" width="9.7265625" style="21" customWidth="1"/>
    <col min="1802" max="2049" width="8.81640625" style="21"/>
    <col min="2050" max="2057" width="9.7265625" style="21" customWidth="1"/>
    <col min="2058" max="2305" width="8.81640625" style="21"/>
    <col min="2306" max="2313" width="9.7265625" style="21" customWidth="1"/>
    <col min="2314" max="2561" width="8.81640625" style="21"/>
    <col min="2562" max="2569" width="9.7265625" style="21" customWidth="1"/>
    <col min="2570" max="2817" width="8.81640625" style="21"/>
    <col min="2818" max="2825" width="9.7265625" style="21" customWidth="1"/>
    <col min="2826" max="3073" width="8.81640625" style="21"/>
    <col min="3074" max="3081" width="9.7265625" style="21" customWidth="1"/>
    <col min="3082" max="3329" width="8.81640625" style="21"/>
    <col min="3330" max="3337" width="9.7265625" style="21" customWidth="1"/>
    <col min="3338" max="3585" width="8.81640625" style="21"/>
    <col min="3586" max="3593" width="9.7265625" style="21" customWidth="1"/>
    <col min="3594" max="3841" width="8.81640625" style="21"/>
    <col min="3842" max="3849" width="9.7265625" style="21" customWidth="1"/>
    <col min="3850" max="4097" width="8.81640625" style="21"/>
    <col min="4098" max="4105" width="9.7265625" style="21" customWidth="1"/>
    <col min="4106" max="4353" width="8.81640625" style="21"/>
    <col min="4354" max="4361" width="9.7265625" style="21" customWidth="1"/>
    <col min="4362" max="4609" width="8.81640625" style="21"/>
    <col min="4610" max="4617" width="9.7265625" style="21" customWidth="1"/>
    <col min="4618" max="4865" width="8.81640625" style="21"/>
    <col min="4866" max="4873" width="9.7265625" style="21" customWidth="1"/>
    <col min="4874" max="5121" width="8.81640625" style="21"/>
    <col min="5122" max="5129" width="9.7265625" style="21" customWidth="1"/>
    <col min="5130" max="5377" width="8.81640625" style="21"/>
    <col min="5378" max="5385" width="9.7265625" style="21" customWidth="1"/>
    <col min="5386" max="5633" width="8.81640625" style="21"/>
    <col min="5634" max="5641" width="9.7265625" style="21" customWidth="1"/>
    <col min="5642" max="5889" width="8.81640625" style="21"/>
    <col min="5890" max="5897" width="9.7265625" style="21" customWidth="1"/>
    <col min="5898" max="6145" width="8.81640625" style="21"/>
    <col min="6146" max="6153" width="9.7265625" style="21" customWidth="1"/>
    <col min="6154" max="6401" width="8.81640625" style="21"/>
    <col min="6402" max="6409" width="9.7265625" style="21" customWidth="1"/>
    <col min="6410" max="6657" width="8.81640625" style="21"/>
    <col min="6658" max="6665" width="9.7265625" style="21" customWidth="1"/>
    <col min="6666" max="6913" width="8.81640625" style="21"/>
    <col min="6914" max="6921" width="9.7265625" style="21" customWidth="1"/>
    <col min="6922" max="7169" width="8.81640625" style="21"/>
    <col min="7170" max="7177" width="9.7265625" style="21" customWidth="1"/>
    <col min="7178" max="7425" width="8.81640625" style="21"/>
    <col min="7426" max="7433" width="9.7265625" style="21" customWidth="1"/>
    <col min="7434" max="7681" width="8.81640625" style="21"/>
    <col min="7682" max="7689" width="9.7265625" style="21" customWidth="1"/>
    <col min="7690" max="7937" width="8.81640625" style="21"/>
    <col min="7938" max="7945" width="9.7265625" style="21" customWidth="1"/>
    <col min="7946" max="8193" width="8.81640625" style="21"/>
    <col min="8194" max="8201" width="9.7265625" style="21" customWidth="1"/>
    <col min="8202" max="8449" width="8.81640625" style="21"/>
    <col min="8450" max="8457" width="9.7265625" style="21" customWidth="1"/>
    <col min="8458" max="8705" width="8.81640625" style="21"/>
    <col min="8706" max="8713" width="9.7265625" style="21" customWidth="1"/>
    <col min="8714" max="8961" width="8.81640625" style="21"/>
    <col min="8962" max="8969" width="9.7265625" style="21" customWidth="1"/>
    <col min="8970" max="9217" width="8.81640625" style="21"/>
    <col min="9218" max="9225" width="9.7265625" style="21" customWidth="1"/>
    <col min="9226" max="9473" width="8.81640625" style="21"/>
    <col min="9474" max="9481" width="9.7265625" style="21" customWidth="1"/>
    <col min="9482" max="9729" width="8.81640625" style="21"/>
    <col min="9730" max="9737" width="9.7265625" style="21" customWidth="1"/>
    <col min="9738" max="9985" width="8.81640625" style="21"/>
    <col min="9986" max="9993" width="9.7265625" style="21" customWidth="1"/>
    <col min="9994" max="10241" width="8.81640625" style="21"/>
    <col min="10242" max="10249" width="9.7265625" style="21" customWidth="1"/>
    <col min="10250" max="10497" width="8.81640625" style="21"/>
    <col min="10498" max="10505" width="9.7265625" style="21" customWidth="1"/>
    <col min="10506" max="10753" width="8.81640625" style="21"/>
    <col min="10754" max="10761" width="9.7265625" style="21" customWidth="1"/>
    <col min="10762" max="11009" width="8.81640625" style="21"/>
    <col min="11010" max="11017" width="9.7265625" style="21" customWidth="1"/>
    <col min="11018" max="11265" width="8.81640625" style="21"/>
    <col min="11266" max="11273" width="9.7265625" style="21" customWidth="1"/>
    <col min="11274" max="11521" width="8.81640625" style="21"/>
    <col min="11522" max="11529" width="9.7265625" style="21" customWidth="1"/>
    <col min="11530" max="11777" width="8.81640625" style="21"/>
    <col min="11778" max="11785" width="9.7265625" style="21" customWidth="1"/>
    <col min="11786" max="12033" width="8.81640625" style="21"/>
    <col min="12034" max="12041" width="9.7265625" style="21" customWidth="1"/>
    <col min="12042" max="12289" width="8.81640625" style="21"/>
    <col min="12290" max="12297" width="9.7265625" style="21" customWidth="1"/>
    <col min="12298" max="12545" width="8.81640625" style="21"/>
    <col min="12546" max="12553" width="9.7265625" style="21" customWidth="1"/>
    <col min="12554" max="12801" width="8.81640625" style="21"/>
    <col min="12802" max="12809" width="9.7265625" style="21" customWidth="1"/>
    <col min="12810" max="13057" width="8.81640625" style="21"/>
    <col min="13058" max="13065" width="9.7265625" style="21" customWidth="1"/>
    <col min="13066" max="13313" width="8.81640625" style="21"/>
    <col min="13314" max="13321" width="9.7265625" style="21" customWidth="1"/>
    <col min="13322" max="13569" width="8.81640625" style="21"/>
    <col min="13570" max="13577" width="9.7265625" style="21" customWidth="1"/>
    <col min="13578" max="13825" width="8.81640625" style="21"/>
    <col min="13826" max="13833" width="9.7265625" style="21" customWidth="1"/>
    <col min="13834" max="14081" width="8.81640625" style="21"/>
    <col min="14082" max="14089" width="9.7265625" style="21" customWidth="1"/>
    <col min="14090" max="14337" width="8.81640625" style="21"/>
    <col min="14338" max="14345" width="9.7265625" style="21" customWidth="1"/>
    <col min="14346" max="14593" width="8.81640625" style="21"/>
    <col min="14594" max="14601" width="9.7265625" style="21" customWidth="1"/>
    <col min="14602" max="14849" width="8.81640625" style="21"/>
    <col min="14850" max="14857" width="9.7265625" style="21" customWidth="1"/>
    <col min="14858" max="15105" width="8.81640625" style="21"/>
    <col min="15106" max="15113" width="9.7265625" style="21" customWidth="1"/>
    <col min="15114" max="15361" width="8.81640625" style="21"/>
    <col min="15362" max="15369" width="9.7265625" style="21" customWidth="1"/>
    <col min="15370" max="15617" width="8.81640625" style="21"/>
    <col min="15618" max="15625" width="9.7265625" style="21" customWidth="1"/>
    <col min="15626" max="15873" width="8.81640625" style="21"/>
    <col min="15874" max="15881" width="9.7265625" style="21" customWidth="1"/>
    <col min="15882" max="16129" width="8.81640625" style="21"/>
    <col min="16130" max="16137" width="9.7265625" style="21" customWidth="1"/>
    <col min="16138" max="16384" width="8.81640625" style="21"/>
  </cols>
  <sheetData>
    <row r="2" spans="2:9" x14ac:dyDescent="0.35">
      <c r="B2" s="36" t="s">
        <v>71</v>
      </c>
      <c r="C2" s="37"/>
      <c r="D2" s="37"/>
      <c r="E2" s="37"/>
      <c r="F2" s="37"/>
      <c r="G2" s="37"/>
      <c r="H2" s="37"/>
      <c r="I2" s="38"/>
    </row>
    <row r="3" spans="2:9" x14ac:dyDescent="0.35">
      <c r="B3" s="22"/>
      <c r="C3" s="23"/>
      <c r="D3" s="23"/>
      <c r="E3" s="24">
        <v>42968</v>
      </c>
      <c r="F3" s="23"/>
      <c r="G3" s="23"/>
      <c r="H3" s="23"/>
      <c r="I3" s="25"/>
    </row>
    <row r="4" spans="2:9" x14ac:dyDescent="0.35">
      <c r="B4" s="39" t="s">
        <v>47</v>
      </c>
      <c r="C4" s="40"/>
      <c r="D4" s="40"/>
      <c r="E4" s="40"/>
      <c r="F4" s="40"/>
      <c r="G4" s="40"/>
      <c r="H4" s="40"/>
      <c r="I4" s="41"/>
    </row>
    <row r="6" spans="2:9" x14ac:dyDescent="0.35">
      <c r="B6" s="26" t="s">
        <v>48</v>
      </c>
    </row>
    <row r="7" spans="2:9" x14ac:dyDescent="0.35">
      <c r="B7" s="27" t="s">
        <v>49</v>
      </c>
      <c r="C7" s="28"/>
      <c r="D7" s="28"/>
      <c r="E7" s="28"/>
      <c r="F7" s="28"/>
      <c r="G7" s="28"/>
      <c r="H7" s="28"/>
      <c r="I7" s="29"/>
    </row>
    <row r="8" spans="2:9" x14ac:dyDescent="0.35">
      <c r="B8" s="30" t="s">
        <v>72</v>
      </c>
      <c r="C8" s="31"/>
      <c r="D8" s="31"/>
      <c r="E8" s="31"/>
      <c r="F8" s="31"/>
      <c r="G8" s="31"/>
      <c r="H8" s="31"/>
      <c r="I8" s="32"/>
    </row>
    <row r="9" spans="2:9" x14ac:dyDescent="0.35">
      <c r="B9" s="30" t="s">
        <v>73</v>
      </c>
      <c r="C9" s="31"/>
      <c r="D9" s="31"/>
      <c r="E9" s="31"/>
      <c r="F9" s="31"/>
      <c r="G9" s="31"/>
      <c r="H9" s="31"/>
      <c r="I9" s="32"/>
    </row>
    <row r="10" spans="2:9" x14ac:dyDescent="0.35">
      <c r="B10" s="33" t="s">
        <v>74</v>
      </c>
      <c r="C10" s="34"/>
      <c r="D10" s="34"/>
      <c r="E10" s="34"/>
      <c r="F10" s="34"/>
      <c r="G10" s="34"/>
      <c r="H10" s="34"/>
      <c r="I10" s="35"/>
    </row>
    <row r="52" spans="2:9" x14ac:dyDescent="0.35">
      <c r="B52" s="26" t="s">
        <v>50</v>
      </c>
    </row>
    <row r="53" spans="2:9" x14ac:dyDescent="0.35">
      <c r="B53" s="27" t="s">
        <v>51</v>
      </c>
      <c r="C53" s="28"/>
      <c r="D53" s="28"/>
      <c r="E53" s="28"/>
      <c r="F53" s="28"/>
      <c r="G53" s="28"/>
      <c r="H53" s="28"/>
      <c r="I53" s="29"/>
    </row>
    <row r="54" spans="2:9" x14ac:dyDescent="0.35">
      <c r="B54" s="30" t="s">
        <v>52</v>
      </c>
      <c r="C54" s="31"/>
      <c r="D54" s="31"/>
      <c r="E54" s="31"/>
      <c r="F54" s="31"/>
      <c r="G54" s="31"/>
      <c r="H54" s="31"/>
      <c r="I54" s="32"/>
    </row>
    <row r="55" spans="2:9" x14ac:dyDescent="0.35">
      <c r="B55" s="30" t="s">
        <v>53</v>
      </c>
      <c r="C55" s="31"/>
      <c r="D55" s="31"/>
      <c r="E55" s="31"/>
      <c r="F55" s="31"/>
      <c r="G55" s="31"/>
      <c r="H55" s="31"/>
      <c r="I55" s="32"/>
    </row>
    <row r="56" spans="2:9" x14ac:dyDescent="0.35">
      <c r="B56" s="30" t="s">
        <v>54</v>
      </c>
      <c r="C56" s="31"/>
      <c r="D56" s="31"/>
      <c r="E56" s="31"/>
      <c r="F56" s="31"/>
      <c r="G56" s="31"/>
      <c r="H56" s="31"/>
      <c r="I56" s="32"/>
    </row>
    <row r="57" spans="2:9" x14ac:dyDescent="0.35">
      <c r="B57" s="30" t="s">
        <v>55</v>
      </c>
      <c r="C57" s="31"/>
      <c r="D57" s="31"/>
      <c r="E57" s="31"/>
      <c r="F57" s="31"/>
      <c r="G57" s="31"/>
      <c r="H57" s="31"/>
      <c r="I57" s="32"/>
    </row>
    <row r="58" spans="2:9" x14ac:dyDescent="0.35">
      <c r="B58" s="33" t="s">
        <v>56</v>
      </c>
      <c r="C58" s="34"/>
      <c r="D58" s="34"/>
      <c r="E58" s="34"/>
      <c r="F58" s="34"/>
      <c r="G58" s="34"/>
      <c r="H58" s="34"/>
      <c r="I58" s="35"/>
    </row>
    <row r="60" spans="2:9" x14ac:dyDescent="0.35">
      <c r="B60" s="26" t="s">
        <v>57</v>
      </c>
    </row>
    <row r="61" spans="2:9" x14ac:dyDescent="0.35">
      <c r="B61" s="27" t="s">
        <v>58</v>
      </c>
      <c r="C61" s="28"/>
      <c r="D61" s="28"/>
      <c r="E61" s="28"/>
      <c r="F61" s="28"/>
      <c r="G61" s="28"/>
      <c r="H61" s="28"/>
      <c r="I61" s="29"/>
    </row>
    <row r="62" spans="2:9" x14ac:dyDescent="0.35">
      <c r="B62" s="30" t="s">
        <v>59</v>
      </c>
      <c r="C62" s="31"/>
      <c r="D62" s="31"/>
      <c r="E62" s="31"/>
      <c r="F62" s="31"/>
      <c r="G62" s="31"/>
      <c r="H62" s="31"/>
      <c r="I62" s="32"/>
    </row>
    <row r="63" spans="2:9" x14ac:dyDescent="0.35">
      <c r="B63" s="33" t="s">
        <v>60</v>
      </c>
      <c r="C63" s="34"/>
      <c r="D63" s="34"/>
      <c r="E63" s="34"/>
      <c r="F63" s="34"/>
      <c r="G63" s="34"/>
      <c r="H63" s="34"/>
      <c r="I63" s="35"/>
    </row>
    <row r="65" spans="2:9" x14ac:dyDescent="0.35">
      <c r="B65" s="26" t="s">
        <v>61</v>
      </c>
    </row>
    <row r="66" spans="2:9" x14ac:dyDescent="0.35">
      <c r="B66" s="27" t="s">
        <v>62</v>
      </c>
      <c r="C66" s="28"/>
      <c r="D66" s="28"/>
      <c r="E66" s="28"/>
      <c r="F66" s="28"/>
      <c r="G66" s="28"/>
      <c r="H66" s="28"/>
      <c r="I66" s="29"/>
    </row>
    <row r="67" spans="2:9" x14ac:dyDescent="0.35">
      <c r="B67" s="30" t="s">
        <v>63</v>
      </c>
      <c r="C67" s="31"/>
      <c r="D67" s="31"/>
      <c r="E67" s="31"/>
      <c r="F67" s="31"/>
      <c r="G67" s="31"/>
      <c r="H67" s="31"/>
      <c r="I67" s="32"/>
    </row>
    <row r="68" spans="2:9" x14ac:dyDescent="0.35">
      <c r="B68" s="33" t="s">
        <v>64</v>
      </c>
      <c r="C68" s="34"/>
      <c r="D68" s="34"/>
      <c r="E68" s="34"/>
      <c r="F68" s="34"/>
      <c r="G68" s="34"/>
      <c r="H68" s="34"/>
      <c r="I68" s="35"/>
    </row>
    <row r="70" spans="2:9" x14ac:dyDescent="0.35">
      <c r="B70" s="26" t="s">
        <v>65</v>
      </c>
    </row>
    <row r="71" spans="2:9" x14ac:dyDescent="0.35">
      <c r="B71" s="27" t="s">
        <v>66</v>
      </c>
      <c r="C71" s="28"/>
      <c r="D71" s="28"/>
      <c r="E71" s="28"/>
      <c r="F71" s="28"/>
      <c r="G71" s="28"/>
      <c r="H71" s="28"/>
      <c r="I71" s="29"/>
    </row>
    <row r="72" spans="2:9" x14ac:dyDescent="0.35">
      <c r="B72" s="30" t="s">
        <v>67</v>
      </c>
      <c r="C72" s="31"/>
      <c r="D72" s="31"/>
      <c r="E72" s="31"/>
      <c r="F72" s="31"/>
      <c r="G72" s="31"/>
      <c r="H72" s="31"/>
      <c r="I72" s="32"/>
    </row>
    <row r="73" spans="2:9" x14ac:dyDescent="0.35">
      <c r="B73" s="30" t="s">
        <v>68</v>
      </c>
      <c r="C73" s="31"/>
      <c r="D73" s="31"/>
      <c r="E73" s="31"/>
      <c r="F73" s="31"/>
      <c r="G73" s="31"/>
      <c r="H73" s="31"/>
      <c r="I73" s="32"/>
    </row>
    <row r="74" spans="2:9" x14ac:dyDescent="0.35">
      <c r="B74" s="30" t="s">
        <v>69</v>
      </c>
      <c r="C74" s="31"/>
      <c r="D74" s="31"/>
      <c r="E74" s="31"/>
      <c r="F74" s="31"/>
      <c r="G74" s="31"/>
      <c r="H74" s="31"/>
      <c r="I74" s="32"/>
    </row>
    <row r="75" spans="2:9" x14ac:dyDescent="0.35">
      <c r="B75" s="33" t="s">
        <v>70</v>
      </c>
      <c r="C75" s="34"/>
      <c r="D75" s="34"/>
      <c r="E75" s="34"/>
      <c r="F75" s="34"/>
      <c r="G75" s="34"/>
      <c r="H75" s="34"/>
      <c r="I75" s="35"/>
    </row>
  </sheetData>
  <mergeCells count="2">
    <mergeCell ref="B2:I2"/>
    <mergeCell ref="B4:I4"/>
  </mergeCells>
  <pageMargins left="0.55000000000000004" right="0.75" top="1" bottom="1" header="0.5" footer="0.5"/>
  <pageSetup scale="9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B1" sqref="B1:B1048576"/>
    </sheetView>
  </sheetViews>
  <sheetFormatPr defaultRowHeight="14.5" x14ac:dyDescent="0.35"/>
  <cols>
    <col min="1" max="1" width="4.54296875" style="4" customWidth="1"/>
    <col min="2" max="2" width="21.54296875" customWidth="1"/>
    <col min="3" max="3" width="10.54296875" bestFit="1" customWidth="1"/>
  </cols>
  <sheetData>
    <row r="3" spans="1:3" x14ac:dyDescent="0.35">
      <c r="A3" s="4" t="s">
        <v>44</v>
      </c>
    </row>
    <row r="5" spans="1:3" x14ac:dyDescent="0.35">
      <c r="B5" t="s">
        <v>75</v>
      </c>
      <c r="C5" s="2">
        <v>0.11700000000000001</v>
      </c>
    </row>
    <row r="6" spans="1:3" x14ac:dyDescent="0.35">
      <c r="B6" t="s">
        <v>76</v>
      </c>
      <c r="C6" s="1">
        <v>365</v>
      </c>
    </row>
    <row r="8" spans="1:3" x14ac:dyDescent="0.35">
      <c r="B8" t="s">
        <v>0</v>
      </c>
      <c r="C8" s="11">
        <f>((1+(C5/C6))^C6)-1</f>
        <v>0.12409835484257759</v>
      </c>
    </row>
    <row r="9" spans="1:3" x14ac:dyDescent="0.35">
      <c r="B9" s="7" t="s">
        <v>9</v>
      </c>
    </row>
    <row r="10" spans="1:3" x14ac:dyDescent="0.35">
      <c r="B10" s="7"/>
    </row>
    <row r="11" spans="1:3" x14ac:dyDescent="0.35">
      <c r="B11" t="s">
        <v>1</v>
      </c>
      <c r="C11" s="20" t="s">
        <v>2</v>
      </c>
    </row>
    <row r="13" spans="1:3" x14ac:dyDescent="0.35">
      <c r="A13" s="4" t="s">
        <v>45</v>
      </c>
    </row>
    <row r="15" spans="1:3" x14ac:dyDescent="0.35">
      <c r="B15" t="s">
        <v>7</v>
      </c>
      <c r="C15" s="1">
        <v>500000</v>
      </c>
    </row>
    <row r="16" spans="1:3" x14ac:dyDescent="0.35">
      <c r="B16" t="s">
        <v>77</v>
      </c>
      <c r="C16" s="1">
        <v>0.06</v>
      </c>
    </row>
    <row r="17" spans="1:3" x14ac:dyDescent="0.35">
      <c r="B17" t="s">
        <v>78</v>
      </c>
      <c r="C17" s="1">
        <v>40</v>
      </c>
    </row>
    <row r="19" spans="1:3" x14ac:dyDescent="0.35">
      <c r="B19" t="s">
        <v>0</v>
      </c>
      <c r="C19" s="14">
        <f>C15/(1+C16)^C17</f>
        <v>48611.093854252795</v>
      </c>
    </row>
    <row r="20" spans="1:3" x14ac:dyDescent="0.35">
      <c r="B20" s="7" t="s">
        <v>10</v>
      </c>
    </row>
    <row r="21" spans="1:3" x14ac:dyDescent="0.35">
      <c r="B21" s="7"/>
    </row>
    <row r="22" spans="1:3" x14ac:dyDescent="0.35">
      <c r="B22" t="s">
        <v>1</v>
      </c>
      <c r="C22" s="19" t="s">
        <v>3</v>
      </c>
    </row>
    <row r="24" spans="1:3" x14ac:dyDescent="0.35">
      <c r="A24" s="4" t="s">
        <v>46</v>
      </c>
    </row>
    <row r="26" spans="1:3" x14ac:dyDescent="0.35">
      <c r="B26" t="s">
        <v>79</v>
      </c>
      <c r="C26" s="1">
        <v>5000</v>
      </c>
    </row>
    <row r="27" spans="1:3" x14ac:dyDescent="0.35">
      <c r="B27" t="s">
        <v>77</v>
      </c>
      <c r="C27" s="2">
        <v>0.1</v>
      </c>
    </row>
    <row r="28" spans="1:3" x14ac:dyDescent="0.35">
      <c r="B28" t="s">
        <v>78</v>
      </c>
      <c r="C28" s="1">
        <v>15</v>
      </c>
    </row>
    <row r="30" spans="1:3" x14ac:dyDescent="0.35">
      <c r="B30" t="s">
        <v>0</v>
      </c>
      <c r="C30" s="14">
        <f>C26 *(1+C27)^C28</f>
        <v>20886.240847078276</v>
      </c>
    </row>
    <row r="31" spans="1:3" x14ac:dyDescent="0.35">
      <c r="B31" s="7" t="s">
        <v>11</v>
      </c>
      <c r="C31" s="6"/>
    </row>
    <row r="33" spans="2:3" x14ac:dyDescent="0.35">
      <c r="B33" t="s">
        <v>1</v>
      </c>
      <c r="C33" s="19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1"/>
  <sheetViews>
    <sheetView topLeftCell="A109" workbookViewId="0">
      <selection activeCell="B57" sqref="B57"/>
    </sheetView>
  </sheetViews>
  <sheetFormatPr defaultRowHeight="14.5" x14ac:dyDescent="0.35"/>
  <cols>
    <col min="1" max="1" width="4.54296875" style="4" customWidth="1"/>
    <col min="2" max="2" width="30.453125" customWidth="1"/>
    <col min="3" max="3" width="11.26953125" customWidth="1"/>
    <col min="5" max="5" width="13.26953125" customWidth="1"/>
  </cols>
  <sheetData>
    <row r="3" spans="1:3" x14ac:dyDescent="0.35">
      <c r="A3" s="4" t="s">
        <v>13</v>
      </c>
    </row>
    <row r="5" spans="1:3" x14ac:dyDescent="0.35">
      <c r="B5" t="s">
        <v>6</v>
      </c>
      <c r="C5" s="1">
        <v>0.05</v>
      </c>
    </row>
    <row r="6" spans="1:3" x14ac:dyDescent="0.35">
      <c r="B6" t="s">
        <v>7</v>
      </c>
      <c r="C6" s="1">
        <v>0.99</v>
      </c>
    </row>
    <row r="7" spans="1:3" x14ac:dyDescent="0.35">
      <c r="B7" t="s">
        <v>8</v>
      </c>
      <c r="C7" s="1">
        <v>40</v>
      </c>
    </row>
    <row r="9" spans="1:3" x14ac:dyDescent="0.35">
      <c r="B9" t="s">
        <v>0</v>
      </c>
      <c r="C9" s="3">
        <f>((C6/C5)^(1/C7))-1</f>
        <v>7.7498389620072716E-2</v>
      </c>
    </row>
    <row r="11" spans="1:3" x14ac:dyDescent="0.35">
      <c r="B11" t="s">
        <v>1</v>
      </c>
      <c r="C11" s="3" t="s">
        <v>12</v>
      </c>
    </row>
    <row r="12" spans="1:3" x14ac:dyDescent="0.35">
      <c r="C12" s="3"/>
    </row>
    <row r="13" spans="1:3" x14ac:dyDescent="0.35">
      <c r="A13" s="4" t="s">
        <v>14</v>
      </c>
      <c r="C13" s="3"/>
    </row>
    <row r="15" spans="1:3" x14ac:dyDescent="0.35">
      <c r="B15" t="s">
        <v>15</v>
      </c>
      <c r="C15" s="1">
        <v>23000</v>
      </c>
    </row>
    <row r="16" spans="1:3" x14ac:dyDescent="0.35">
      <c r="B16" t="s">
        <v>16</v>
      </c>
      <c r="C16" s="15">
        <v>0.04</v>
      </c>
    </row>
    <row r="17" spans="1:3" x14ac:dyDescent="0.35">
      <c r="B17" t="s">
        <v>8</v>
      </c>
      <c r="C17" s="1">
        <v>15</v>
      </c>
    </row>
    <row r="19" spans="1:3" x14ac:dyDescent="0.35">
      <c r="B19" t="s">
        <v>0</v>
      </c>
      <c r="C19" s="5">
        <f>C15*((1+C16)^C17)</f>
        <v>41421.700626659083</v>
      </c>
    </row>
    <row r="20" spans="1:3" x14ac:dyDescent="0.35">
      <c r="B20" s="7" t="s">
        <v>11</v>
      </c>
    </row>
    <row r="21" spans="1:3" x14ac:dyDescent="0.35">
      <c r="B21" s="7"/>
    </row>
    <row r="22" spans="1:3" ht="16.5" x14ac:dyDescent="0.35">
      <c r="B22" t="s">
        <v>1</v>
      </c>
      <c r="C22" s="5" t="s">
        <v>17</v>
      </c>
    </row>
    <row r="24" spans="1:3" x14ac:dyDescent="0.35">
      <c r="A24" s="4" t="s">
        <v>18</v>
      </c>
    </row>
    <row r="26" spans="1:3" x14ac:dyDescent="0.35">
      <c r="A26" s="4" t="s">
        <v>20</v>
      </c>
      <c r="B26" t="s">
        <v>22</v>
      </c>
      <c r="C26" s="8">
        <v>0.02</v>
      </c>
    </row>
    <row r="27" spans="1:3" x14ac:dyDescent="0.35">
      <c r="B27" t="s">
        <v>16</v>
      </c>
      <c r="C27" s="8">
        <v>1.9599999999999999E-2</v>
      </c>
    </row>
    <row r="28" spans="1:3" x14ac:dyDescent="0.35">
      <c r="B28" t="s">
        <v>8</v>
      </c>
      <c r="C28" s="1">
        <v>10</v>
      </c>
    </row>
    <row r="30" spans="1:3" x14ac:dyDescent="0.35">
      <c r="B30" t="s">
        <v>0</v>
      </c>
      <c r="C30" s="11">
        <f>(1+C26)*(1+C27)-1</f>
        <v>3.9992000000000028E-2</v>
      </c>
    </row>
    <row r="31" spans="1:3" x14ac:dyDescent="0.35">
      <c r="B31" s="7" t="s">
        <v>21</v>
      </c>
    </row>
    <row r="32" spans="1:3" x14ac:dyDescent="0.35">
      <c r="B32" s="7"/>
    </row>
    <row r="33" spans="1:3" x14ac:dyDescent="0.35">
      <c r="B33" t="s">
        <v>1</v>
      </c>
      <c r="C33" s="10" t="s">
        <v>23</v>
      </c>
    </row>
    <row r="35" spans="1:3" x14ac:dyDescent="0.35">
      <c r="A35" s="4" t="s">
        <v>24</v>
      </c>
      <c r="B35" t="s">
        <v>19</v>
      </c>
      <c r="C35" s="9">
        <v>23000</v>
      </c>
    </row>
    <row r="36" spans="1:3" x14ac:dyDescent="0.35">
      <c r="B36" t="s">
        <v>16</v>
      </c>
      <c r="C36" s="8">
        <v>1.9599999999999999E-2</v>
      </c>
    </row>
    <row r="37" spans="1:3" x14ac:dyDescent="0.35">
      <c r="B37" t="s">
        <v>8</v>
      </c>
      <c r="C37" s="1">
        <v>10</v>
      </c>
    </row>
    <row r="39" spans="1:3" x14ac:dyDescent="0.35">
      <c r="B39" t="s">
        <v>0</v>
      </c>
      <c r="C39" s="12">
        <f>C35*(1+C36)^C37</f>
        <v>27927.116967595026</v>
      </c>
    </row>
    <row r="40" spans="1:3" x14ac:dyDescent="0.35">
      <c r="B40" s="7" t="s">
        <v>11</v>
      </c>
    </row>
    <row r="41" spans="1:3" x14ac:dyDescent="0.35">
      <c r="B41" s="7"/>
    </row>
    <row r="42" spans="1:3" x14ac:dyDescent="0.35">
      <c r="B42" t="s">
        <v>1</v>
      </c>
      <c r="C42" s="18" t="s">
        <v>5</v>
      </c>
    </row>
    <row r="44" spans="1:3" x14ac:dyDescent="0.35">
      <c r="A44" s="4" t="s">
        <v>25</v>
      </c>
    </row>
    <row r="46" spans="1:3" x14ac:dyDescent="0.35">
      <c r="B46" t="s">
        <v>4</v>
      </c>
      <c r="C46" s="9">
        <v>750000</v>
      </c>
    </row>
    <row r="47" spans="1:3" x14ac:dyDescent="0.35">
      <c r="B47" t="s">
        <v>26</v>
      </c>
      <c r="C47" s="1">
        <v>30</v>
      </c>
    </row>
    <row r="48" spans="1:3" x14ac:dyDescent="0.35">
      <c r="B48" t="s">
        <v>42</v>
      </c>
      <c r="C48" s="15">
        <v>7.0000000000000007E-2</v>
      </c>
    </row>
    <row r="50" spans="1:3" x14ac:dyDescent="0.35">
      <c r="B50" t="s">
        <v>0</v>
      </c>
      <c r="C50" s="13">
        <f>C46/((1-(1/(1+C48)^C47))/C48)</f>
        <v>60439.802633333406</v>
      </c>
    </row>
    <row r="51" spans="1:3" x14ac:dyDescent="0.35">
      <c r="B51" s="7" t="s">
        <v>27</v>
      </c>
    </row>
    <row r="53" spans="1:3" x14ac:dyDescent="0.35">
      <c r="B53" t="s">
        <v>1</v>
      </c>
      <c r="C53" s="17" t="s">
        <v>43</v>
      </c>
    </row>
    <row r="55" spans="1:3" x14ac:dyDescent="0.35">
      <c r="A55" s="4" t="s">
        <v>28</v>
      </c>
    </row>
    <row r="57" spans="1:3" x14ac:dyDescent="0.35">
      <c r="B57" t="s">
        <v>7</v>
      </c>
      <c r="C57" s="9">
        <v>7000</v>
      </c>
    </row>
    <row r="58" spans="1:3" x14ac:dyDescent="0.35">
      <c r="B58" t="s">
        <v>29</v>
      </c>
      <c r="C58" s="1">
        <v>50</v>
      </c>
    </row>
    <row r="59" spans="1:3" x14ac:dyDescent="0.35">
      <c r="B59" t="s">
        <v>42</v>
      </c>
      <c r="C59" s="15">
        <v>7.0000000000000007E-2</v>
      </c>
    </row>
    <row r="61" spans="1:3" x14ac:dyDescent="0.35">
      <c r="B61" t="s">
        <v>0</v>
      </c>
      <c r="C61" s="13">
        <f>C57/((((1+(C59/12))^C58)-1)/(C59/12))</f>
        <v>120.97947204033106</v>
      </c>
    </row>
    <row r="62" spans="1:3" x14ac:dyDescent="0.35">
      <c r="B62" s="7" t="s">
        <v>27</v>
      </c>
    </row>
    <row r="64" spans="1:3" x14ac:dyDescent="0.35">
      <c r="B64" t="s">
        <v>1</v>
      </c>
      <c r="C64" s="16" t="s">
        <v>30</v>
      </c>
    </row>
    <row r="66" spans="1:5" x14ac:dyDescent="0.35">
      <c r="A66" s="4" t="s">
        <v>31</v>
      </c>
    </row>
    <row r="68" spans="1:5" x14ac:dyDescent="0.35">
      <c r="B68" t="s">
        <v>32</v>
      </c>
      <c r="C68" s="9">
        <v>15000</v>
      </c>
      <c r="E68" s="9">
        <v>2000</v>
      </c>
    </row>
    <row r="69" spans="1:5" x14ac:dyDescent="0.35">
      <c r="B69" t="s">
        <v>26</v>
      </c>
      <c r="C69" s="1">
        <v>25</v>
      </c>
      <c r="E69" s="1">
        <v>40</v>
      </c>
    </row>
    <row r="70" spans="1:5" x14ac:dyDescent="0.35">
      <c r="B70" t="s">
        <v>42</v>
      </c>
      <c r="C70" s="15">
        <v>0.05</v>
      </c>
      <c r="E70" s="15">
        <v>0.06</v>
      </c>
    </row>
    <row r="72" spans="1:5" x14ac:dyDescent="0.35">
      <c r="B72" t="s">
        <v>0</v>
      </c>
      <c r="C72" s="13">
        <f>C68*(1-(1/(1+C70)^C69))/C70</f>
        <v>211409.16849067135</v>
      </c>
      <c r="E72" s="13">
        <f>E68*(1-(1/(1+E70)^E69))/E70</f>
        <v>30092.593743049816</v>
      </c>
    </row>
    <row r="73" spans="1:5" x14ac:dyDescent="0.35">
      <c r="B73" s="7" t="s">
        <v>10</v>
      </c>
    </row>
    <row r="75" spans="1:5" x14ac:dyDescent="0.35">
      <c r="B75" t="s">
        <v>1</v>
      </c>
      <c r="C75" s="16" t="s">
        <v>33</v>
      </c>
    </row>
    <row r="77" spans="1:5" x14ac:dyDescent="0.35">
      <c r="A77" s="4" t="s">
        <v>34</v>
      </c>
    </row>
    <row r="79" spans="1:5" x14ac:dyDescent="0.35">
      <c r="B79" t="s">
        <v>32</v>
      </c>
      <c r="C79" s="9">
        <v>3000</v>
      </c>
    </row>
    <row r="80" spans="1:5" x14ac:dyDescent="0.35">
      <c r="B80" t="s">
        <v>26</v>
      </c>
      <c r="C80" s="1">
        <v>20</v>
      </c>
    </row>
    <row r="81" spans="1:5" x14ac:dyDescent="0.35">
      <c r="B81" t="s">
        <v>42</v>
      </c>
      <c r="C81" s="15">
        <v>0.06</v>
      </c>
    </row>
    <row r="83" spans="1:5" x14ac:dyDescent="0.35">
      <c r="B83" t="s">
        <v>0</v>
      </c>
      <c r="C83" s="13">
        <f>C79*(((1+C81)^C80)-1)/C81</f>
        <v>110356.77361064241</v>
      </c>
    </row>
    <row r="84" spans="1:5" x14ac:dyDescent="0.35">
      <c r="B84" s="7" t="s">
        <v>11</v>
      </c>
    </row>
    <row r="86" spans="1:5" x14ac:dyDescent="0.35">
      <c r="B86" t="s">
        <v>1</v>
      </c>
      <c r="C86" s="16" t="s">
        <v>35</v>
      </c>
    </row>
    <row r="88" spans="1:5" x14ac:dyDescent="0.35">
      <c r="A88" s="4" t="s">
        <v>36</v>
      </c>
    </row>
    <row r="90" spans="1:5" x14ac:dyDescent="0.35">
      <c r="B90" t="s">
        <v>4</v>
      </c>
      <c r="C90" s="9">
        <v>36000</v>
      </c>
      <c r="E90" s="9">
        <v>20000</v>
      </c>
    </row>
    <row r="91" spans="1:5" x14ac:dyDescent="0.35">
      <c r="B91" t="s">
        <v>26</v>
      </c>
      <c r="C91" s="1">
        <v>4</v>
      </c>
      <c r="E91" s="1">
        <v>5</v>
      </c>
    </row>
    <row r="92" spans="1:5" x14ac:dyDescent="0.35">
      <c r="B92" t="s">
        <v>42</v>
      </c>
      <c r="C92" s="15">
        <v>0.15</v>
      </c>
      <c r="E92" s="15">
        <v>0.13</v>
      </c>
    </row>
    <row r="94" spans="1:5" x14ac:dyDescent="0.35">
      <c r="B94" t="s">
        <v>0</v>
      </c>
      <c r="C94" s="13">
        <f>C90/((1-(1/(1+C92)^C91))/C92)</f>
        <v>12609.55265727089</v>
      </c>
      <c r="E94" s="13">
        <f>E90/((1-(1/(1+E92)^E91))/E92)</f>
        <v>5686.290867103161</v>
      </c>
    </row>
    <row r="95" spans="1:5" x14ac:dyDescent="0.35">
      <c r="B95" s="7" t="s">
        <v>27</v>
      </c>
    </row>
    <row r="97" spans="1:3" x14ac:dyDescent="0.35">
      <c r="B97" t="s">
        <v>1</v>
      </c>
      <c r="C97" s="17" t="s">
        <v>43</v>
      </c>
    </row>
    <row r="99" spans="1:3" x14ac:dyDescent="0.35">
      <c r="A99" s="4" t="s">
        <v>37</v>
      </c>
    </row>
    <row r="101" spans="1:3" x14ac:dyDescent="0.35">
      <c r="B101" t="s">
        <v>4</v>
      </c>
      <c r="C101" s="9">
        <v>100000</v>
      </c>
    </row>
    <row r="102" spans="1:3" x14ac:dyDescent="0.35">
      <c r="B102" t="s">
        <v>26</v>
      </c>
      <c r="C102" s="1">
        <v>30</v>
      </c>
    </row>
    <row r="103" spans="1:3" x14ac:dyDescent="0.35">
      <c r="B103" t="s">
        <v>38</v>
      </c>
      <c r="C103" s="1">
        <v>12</v>
      </c>
    </row>
    <row r="104" spans="1:3" x14ac:dyDescent="0.35">
      <c r="B104" t="s">
        <v>42</v>
      </c>
      <c r="C104" s="15">
        <v>8.5000000000000006E-2</v>
      </c>
    </row>
    <row r="106" spans="1:3" x14ac:dyDescent="0.35">
      <c r="B106" t="s">
        <v>0</v>
      </c>
      <c r="C106" s="13">
        <f>C101/((1-(1/(1+(C104/C103))^(C102*C103)))/(C104/C103))</f>
        <v>768.91348358433311</v>
      </c>
    </row>
    <row r="107" spans="1:3" x14ac:dyDescent="0.35">
      <c r="B107" s="7" t="s">
        <v>27</v>
      </c>
    </row>
    <row r="109" spans="1:3" x14ac:dyDescent="0.35">
      <c r="B109" t="s">
        <v>1</v>
      </c>
      <c r="C109" s="16" t="s">
        <v>39</v>
      </c>
    </row>
    <row r="111" spans="1:3" x14ac:dyDescent="0.35">
      <c r="A111" s="4" t="s">
        <v>40</v>
      </c>
    </row>
    <row r="113" spans="2:3" x14ac:dyDescent="0.35">
      <c r="B113" t="s">
        <v>7</v>
      </c>
      <c r="C113" s="9">
        <v>1000000</v>
      </c>
    </row>
    <row r="114" spans="2:3" x14ac:dyDescent="0.35">
      <c r="B114" t="s">
        <v>26</v>
      </c>
      <c r="C114" s="1">
        <v>40</v>
      </c>
    </row>
    <row r="115" spans="2:3" x14ac:dyDescent="0.35">
      <c r="B115" t="s">
        <v>38</v>
      </c>
      <c r="C115" s="1">
        <v>12</v>
      </c>
    </row>
    <row r="116" spans="2:3" x14ac:dyDescent="0.35">
      <c r="B116" t="s">
        <v>42</v>
      </c>
      <c r="C116" s="8">
        <v>0.06</v>
      </c>
    </row>
    <row r="118" spans="2:3" x14ac:dyDescent="0.35">
      <c r="B118" t="s">
        <v>0</v>
      </c>
      <c r="C118" s="13">
        <f>C113/(((1+(C116/C115))^(C114*C115)-1)/(C116/C115))</f>
        <v>502.13640604054484</v>
      </c>
    </row>
    <row r="119" spans="2:3" x14ac:dyDescent="0.35">
      <c r="B119" s="7" t="s">
        <v>27</v>
      </c>
    </row>
    <row r="121" spans="2:3" x14ac:dyDescent="0.35">
      <c r="B121" t="s">
        <v>1</v>
      </c>
      <c r="C121" s="1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Chapter 9</vt:lpstr>
      <vt:lpstr>Chapter 10</vt:lpstr>
      <vt:lpstr>Introduction!Print_Area</vt:lpstr>
    </vt:vector>
  </TitlesOfParts>
  <Company>Marriott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finance</dc:creator>
  <cp:lastModifiedBy>Bryan Sudweeks</cp:lastModifiedBy>
  <dcterms:created xsi:type="dcterms:W3CDTF">2014-08-14T15:38:45Z</dcterms:created>
  <dcterms:modified xsi:type="dcterms:W3CDTF">2017-08-18T22:27:58Z</dcterms:modified>
</cp:coreProperties>
</file>