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s76\Dropbox\PublicStuff\BM 418 Public\Learning Tools\"/>
    </mc:Choice>
  </mc:AlternateContent>
  <bookViews>
    <workbookView xWindow="-120" yWindow="-120" windowWidth="38640" windowHeight="23640"/>
  </bookViews>
  <sheets>
    <sheet name="Introduction" sheetId="2" r:id="rId1"/>
    <sheet name="Roth versus Traditional" sheetId="1" r:id="rId2"/>
  </sheets>
  <definedNames>
    <definedName name="_xlnm.Print_Area" localSheetId="0">Introduction!$A$1:$L$39</definedName>
    <definedName name="_xlnm.Print_Area" localSheetId="1">'Roth versus Traditional'!$A$1:$J$37</definedName>
  </definedNames>
  <calcPr calcId="162913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1" l="1"/>
  <c r="D13" i="1"/>
  <c r="H15" i="1"/>
  <c r="H18" i="1" s="1"/>
  <c r="F15" i="1"/>
  <c r="D18" i="1"/>
  <c r="D20" i="1" s="1"/>
  <c r="F11" i="1"/>
  <c r="H11" i="1" s="1"/>
  <c r="F10" i="1"/>
  <c r="H10" i="1" s="1"/>
  <c r="F8" i="1"/>
  <c r="H8" i="1" s="1"/>
  <c r="F9" i="1"/>
  <c r="H9" i="1" s="1"/>
  <c r="D21" i="1" l="1"/>
  <c r="D55" i="1" s="1"/>
  <c r="D56" i="1" s="1"/>
  <c r="H14" i="1"/>
  <c r="H13" i="1" s="1"/>
  <c r="H54" i="1" s="1"/>
  <c r="F16" i="1"/>
  <c r="F18" i="1" s="1"/>
  <c r="F20" i="1" s="1"/>
  <c r="F23" i="1" s="1"/>
  <c r="F54" i="1"/>
  <c r="H20" i="1"/>
  <c r="H23" i="1" s="1"/>
  <c r="D23" i="1" l="1"/>
  <c r="D24" i="1" s="1"/>
  <c r="H55" i="1"/>
  <c r="H56" i="1" s="1"/>
  <c r="F55" i="1"/>
  <c r="F56" i="1" s="1"/>
</calcChain>
</file>

<file path=xl/sharedStrings.xml><?xml version="1.0" encoding="utf-8"?>
<sst xmlns="http://schemas.openxmlformats.org/spreadsheetml/2006/main" count="104" uniqueCount="91">
  <si>
    <t>Ending Value</t>
  </si>
  <si>
    <t>less retirement taxes</t>
  </si>
  <si>
    <t>Assumptions:</t>
  </si>
  <si>
    <t>Disclosure:</t>
  </si>
  <si>
    <t>TT28 - Comparison of the Roth versus Traditional IRA or 401(k) / 403(b)</t>
  </si>
  <si>
    <t>The following is a spreadsheet to help you determine whether the Roth or the Traditional</t>
  </si>
  <si>
    <t>Traditional</t>
  </si>
  <si>
    <t>Roth</t>
  </si>
  <si>
    <t>Input your individual information directly into the green sections of the spreadsheet.  Since the</t>
  </si>
  <si>
    <t>assumptions will be the same, I have set up formulas to copy the assumptions to the other</t>
  </si>
  <si>
    <t>column.  Please note that this only looks at the financial implications of the decision, not</t>
  </si>
  <si>
    <t>Small Business Plans on this website.</t>
  </si>
  <si>
    <t xml:space="preserve">the other implications.  For the additional benefits of the Roth versus traditional, see </t>
  </si>
  <si>
    <t xml:space="preserve">Input your beginning tax rate and your estimated retirement tax rate.  This is needed because you are </t>
  </si>
  <si>
    <t xml:space="preserve">taxed on the principle and interest you will take out during retirement on all tax deferred vehicles.  In </t>
  </si>
  <si>
    <t>addition, include that amount of money you will invest each year, and your assumed interest rate you will</t>
  </si>
  <si>
    <t>is higher in one column than another, that is the recommended choice for the traditional versus the Roth.</t>
  </si>
  <si>
    <t xml:space="preserve">Roth, as you invest in the Roth with after-tax earnings and you never pay taxes on the earnings again.  </t>
  </si>
  <si>
    <t>Likewise, you pay no taxes with the traditional initially, i.e. it is tax deferred, but you must pay taxes when</t>
  </si>
  <si>
    <t>you take it out at retirement.</t>
  </si>
  <si>
    <t>Directions</t>
  </si>
  <si>
    <t>Personal Finance: Another Perspective</t>
  </si>
  <si>
    <t>Output</t>
  </si>
  <si>
    <t>Purpose</t>
  </si>
  <si>
    <t>The purpose of this spreadsheet and this class is to help you get your financial house in</t>
  </si>
  <si>
    <t xml:space="preserve">order and to help you on your road to financial self-reliance.  If there are mistakes in this </t>
  </si>
  <si>
    <t xml:space="preserve">spreadsheet, please bring them to our attention and we will correct them in upcoming </t>
  </si>
  <si>
    <t xml:space="preserve">versions.  The teacher, and BYU, specifically disclaim any liability, or responsibility for </t>
  </si>
  <si>
    <t>claims, loss, or risk incurred, directly or indirectly, from using this material.</t>
  </si>
  <si>
    <t>Chapter 29 - Retirement Planning 3:  Employer Qualified Plans and Chapter 30 - Individual and</t>
  </si>
  <si>
    <t>Retirement Assets after taxes</t>
  </si>
  <si>
    <t>Traditional versus the Roth--Which is better? (LT28)</t>
  </si>
  <si>
    <t>Memo Item:</t>
  </si>
  <si>
    <t>Where are taxes paid:</t>
  </si>
  <si>
    <t>Beginning tax rate (now):</t>
  </si>
  <si>
    <t>Retirement tax rate (estimated):</t>
  </si>
  <si>
    <t>Years till Retirement:</t>
  </si>
  <si>
    <t>Return on Investments (in %):</t>
  </si>
  <si>
    <t>PV of Total Taxes Paid</t>
  </si>
  <si>
    <t>Yes</t>
  </si>
  <si>
    <t>No</t>
  </si>
  <si>
    <t>Actual Annual Investments</t>
  </si>
  <si>
    <t>** Taxes Paid Inside Vehicle</t>
  </si>
  <si>
    <t>Implied Tax Rate</t>
  </si>
  <si>
    <t>PV of Amount Invested</t>
  </si>
  <si>
    <t>Key Questions</t>
  </si>
  <si>
    <t>4.  Do you expect your tax rates rise in</t>
  </si>
  <si>
    <t xml:space="preserve">        in retirement?</t>
  </si>
  <si>
    <t xml:space="preserve">        your taxable income?</t>
  </si>
  <si>
    <t xml:space="preserve">        to take out without penalty or taxes?</t>
  </si>
  <si>
    <t xml:space="preserve">6.  Do you want to avoid Required Minimum </t>
  </si>
  <si>
    <t>3. Might you need the principle before retirement</t>
  </si>
  <si>
    <t>2.  Do you have the money to pay the taxes now</t>
  </si>
  <si>
    <t>7.  Do you want to leave this money to heirs without</t>
  </si>
  <si>
    <t xml:space="preserve">        major tax or other problems?</t>
  </si>
  <si>
    <t>IRA or retirement plans (401(k) versus Roth 401(k), 403(b) versus the Roth 403(b)) is preferred.</t>
  </si>
  <si>
    <t>earn on that money.  I strongly suggest being conservative in your Return on Investments forecast, by</t>
  </si>
  <si>
    <t>The final output is the future value of the money you are investing.  If your remaining assets for retirement</t>
  </si>
  <si>
    <t xml:space="preserve">        that would not be paid with a traditional vehicle?</t>
  </si>
  <si>
    <t>1. Traditional</t>
  </si>
  <si>
    <t>2. Roth</t>
  </si>
  <si>
    <t>3. Roth</t>
  </si>
  <si>
    <t>keeping in the single digit return, i.e. less than 7.5%.  The spreadsheet takes out your initial taxes for the</t>
  </si>
  <si>
    <t>*** Taxes Paid Outside Vehicle</t>
  </si>
  <si>
    <t>* Taxes Paid Inside Vehicle</t>
  </si>
  <si>
    <t>and then at tax time uses it to pay their taxes.  I know of no person who has ever done this!</t>
  </si>
  <si>
    <t>Notes:</t>
  </si>
  <si>
    <t>Total Amount Invested ^</t>
  </si>
  <si>
    <t>Annual Investment (per year) ^^</t>
  </si>
  <si>
    <t>^^^ This is a theoretical situation where the investor takes part of the invested money, puts it in his pocket,</t>
  </si>
  <si>
    <t>5.  Do you want to save more for retirement and can</t>
  </si>
  <si>
    <t xml:space="preserve">        pay taxes with non-retirement money (#3)?</t>
  </si>
  <si>
    <t>* Assumes taxes paid at withdrawl with retirement money, i.e., paid inside the vehicle,  at the investors retirement tax rate.</t>
  </si>
  <si>
    <t>taxes, and then uses this retirement money, i.e., taxes paid inside the vehicle, to pay the taxes each year.</t>
  </si>
  <si>
    <t xml:space="preserve">*** Assumes all taxes are paid with non-retirement money, i.e., outside the vehicle.  The total saved annually </t>
  </si>
  <si>
    <t>then is the sum of the Roth investment plus taxes paid with non-retirement money each year.</t>
  </si>
  <si>
    <t>^ Assumes total amount invested is the Roth investment plus taxes paid outside the Roth, i.e., with non-retirement money.</t>
  </si>
  <si>
    <t xml:space="preserve">** Assumes investors do not invest the total amount in the Roth, but keep aside the amount needed for </t>
  </si>
  <si>
    <t xml:space="preserve">^^ The maximum you can invest in 2018 in a Roth/Traditional IRA is $5,500, and if over age 50 another $1,000 catch up. </t>
  </si>
  <si>
    <t>The maximum you can invest in a Roth/Traditional 401(k)/403(b)/457 is $18,500, and if over age 50 add $6,000 catch up.</t>
  </si>
  <si>
    <t>Roth or Trad.</t>
  </si>
  <si>
    <t>Trad. or Roth</t>
  </si>
  <si>
    <t>1.  Do you NOT need the tax break now to reduce</t>
  </si>
  <si>
    <t xml:space="preserve">        Distributions at age 69.5 in retirement?</t>
  </si>
  <si>
    <t>Taxes Paid with Retirement Money^^^</t>
  </si>
  <si>
    <t>Taxes Paid with non-Retirement Money</t>
  </si>
  <si>
    <t xml:space="preserve">Roth (#3) Has </t>
  </si>
  <si>
    <t>Highest $ Saved</t>
  </si>
  <si>
    <t>8 Questions for Deciding Between a Roth and Traditional Vehicle</t>
  </si>
  <si>
    <t>8. Do you want to be able to better target your tax</t>
  </si>
  <si>
    <t xml:space="preserve">        rate in retirement?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</si>
</sst>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20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sz val="16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DDDD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9" fontId="2" fillId="0" borderId="0" xfId="4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9" fontId="2" fillId="2" borderId="3" xfId="4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1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0" fontId="4" fillId="0" borderId="2" xfId="0" applyFont="1" applyBorder="1"/>
    <xf numFmtId="0" fontId="4" fillId="0" borderId="9" xfId="0" applyFont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5" fillId="0" borderId="0" xfId="3" applyFont="1"/>
    <xf numFmtId="0" fontId="4" fillId="0" borderId="0" xfId="3" applyFont="1"/>
    <xf numFmtId="0" fontId="4" fillId="0" borderId="4" xfId="3" applyFont="1" applyBorder="1"/>
    <xf numFmtId="0" fontId="4" fillId="0" borderId="1" xfId="3" applyFont="1" applyBorder="1"/>
    <xf numFmtId="0" fontId="4" fillId="0" borderId="6" xfId="3" applyFont="1" applyBorder="1"/>
    <xf numFmtId="0" fontId="4" fillId="0" borderId="8" xfId="3" applyFont="1" applyBorder="1"/>
    <xf numFmtId="0" fontId="4" fillId="0" borderId="2" xfId="3" applyFont="1" applyBorder="1"/>
    <xf numFmtId="0" fontId="0" fillId="0" borderId="1" xfId="0" applyBorder="1"/>
    <xf numFmtId="0" fontId="0" fillId="0" borderId="2" xfId="0" applyBorder="1"/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15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7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1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9" fontId="2" fillId="0" borderId="15" xfId="4" applyFont="1" applyBorder="1" applyAlignment="1">
      <alignment horizontal="center"/>
    </xf>
    <xf numFmtId="0" fontId="2" fillId="0" borderId="16" xfId="0" applyFont="1" applyBorder="1"/>
    <xf numFmtId="0" fontId="2" fillId="0" borderId="15" xfId="0" applyFont="1" applyBorder="1" applyAlignment="1">
      <alignment horizontal="center"/>
    </xf>
    <xf numFmtId="164" fontId="2" fillId="0" borderId="15" xfId="1" applyNumberFormat="1" applyFont="1" applyBorder="1" applyAlignment="1">
      <alignment horizontal="right"/>
    </xf>
    <xf numFmtId="0" fontId="2" fillId="3" borderId="10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/>
    <xf numFmtId="0" fontId="2" fillId="3" borderId="11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0" fontId="3" fillId="3" borderId="15" xfId="0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2" fillId="3" borderId="12" xfId="0" applyFont="1" applyFill="1" applyBorder="1"/>
    <xf numFmtId="0" fontId="2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/>
    <xf numFmtId="0" fontId="2" fillId="3" borderId="13" xfId="0" applyFont="1" applyFill="1" applyBorder="1"/>
    <xf numFmtId="165" fontId="2" fillId="0" borderId="1" xfId="2" applyNumberFormat="1" applyFont="1" applyBorder="1" applyAlignment="1">
      <alignment horizontal="right"/>
    </xf>
    <xf numFmtId="165" fontId="2" fillId="0" borderId="5" xfId="2" applyNumberFormat="1" applyFont="1" applyBorder="1" applyAlignment="1">
      <alignment horizontal="right"/>
    </xf>
    <xf numFmtId="165" fontId="2" fillId="0" borderId="7" xfId="2" applyNumberFormat="1" applyFont="1" applyBorder="1" applyAlignment="1">
      <alignment horizontal="right"/>
    </xf>
    <xf numFmtId="165" fontId="2" fillId="0" borderId="2" xfId="2" applyNumberFormat="1" applyFont="1" applyBorder="1" applyAlignment="1">
      <alignment horizontal="right"/>
    </xf>
    <xf numFmtId="165" fontId="2" fillId="0" borderId="9" xfId="2" applyNumberFormat="1" applyFont="1" applyBorder="1" applyAlignment="1">
      <alignment horizontal="right"/>
    </xf>
    <xf numFmtId="0" fontId="2" fillId="0" borderId="12" xfId="0" applyFont="1" applyBorder="1"/>
    <xf numFmtId="0" fontId="7" fillId="0" borderId="17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0" fontId="2" fillId="0" borderId="13" xfId="0" applyFont="1" applyBorder="1"/>
    <xf numFmtId="0" fontId="7" fillId="0" borderId="4" xfId="0" applyFont="1" applyBorder="1" applyAlignment="1">
      <alignment horizontal="left" indent="1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166" fontId="2" fillId="0" borderId="0" xfId="4" applyNumberFormat="1" applyFont="1" applyAlignment="1">
      <alignment horizontal="center"/>
    </xf>
    <xf numFmtId="166" fontId="2" fillId="0" borderId="16" xfId="0" applyNumberFormat="1" applyFont="1" applyBorder="1"/>
    <xf numFmtId="165" fontId="2" fillId="4" borderId="18" xfId="2" applyNumberFormat="1" applyFont="1" applyFill="1" applyBorder="1" applyAlignment="1">
      <alignment horizontal="right"/>
    </xf>
    <xf numFmtId="166" fontId="9" fillId="0" borderId="0" xfId="4" applyNumberFormat="1" applyFont="1" applyAlignment="1">
      <alignment horizontal="right"/>
    </xf>
    <xf numFmtId="164" fontId="2" fillId="4" borderId="3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right"/>
    </xf>
    <xf numFmtId="0" fontId="2" fillId="0" borderId="4" xfId="0" applyFont="1" applyBorder="1"/>
    <xf numFmtId="0" fontId="2" fillId="0" borderId="1" xfId="0" applyFont="1" applyBorder="1"/>
    <xf numFmtId="0" fontId="2" fillId="0" borderId="6" xfId="0" applyFont="1" applyBorder="1"/>
    <xf numFmtId="0" fontId="2" fillId="0" borderId="0" xfId="0" applyFont="1" applyAlignment="1">
      <alignment wrapText="1"/>
    </xf>
    <xf numFmtId="0" fontId="2" fillId="0" borderId="8" xfId="0" applyFont="1" applyBorder="1"/>
    <xf numFmtId="0" fontId="2" fillId="0" borderId="2" xfId="0" applyFont="1" applyBorder="1"/>
    <xf numFmtId="0" fontId="3" fillId="5" borderId="19" xfId="0" applyFont="1" applyFill="1" applyBorder="1" applyAlignment="1">
      <alignment horizontal="left" vertical="center" indent="1"/>
    </xf>
    <xf numFmtId="0" fontId="3" fillId="5" borderId="20" xfId="0" applyFont="1" applyFill="1" applyBorder="1" applyAlignment="1">
      <alignment wrapText="1"/>
    </xf>
    <xf numFmtId="0" fontId="3" fillId="5" borderId="21" xfId="0" applyFont="1" applyFill="1" applyBorder="1" applyAlignment="1">
      <alignment wrapText="1"/>
    </xf>
    <xf numFmtId="0" fontId="2" fillId="6" borderId="22" xfId="0" applyFont="1" applyFill="1" applyBorder="1" applyAlignment="1">
      <alignment horizontal="center" vertical="center"/>
    </xf>
    <xf numFmtId="0" fontId="2" fillId="7" borderId="10" xfId="0" applyFont="1" applyFill="1" applyBorder="1"/>
    <xf numFmtId="0" fontId="2" fillId="7" borderId="14" xfId="0" applyFont="1" applyFill="1" applyBorder="1"/>
    <xf numFmtId="0" fontId="2" fillId="7" borderId="11" xfId="0" applyFont="1" applyFill="1" applyBorder="1"/>
    <xf numFmtId="0" fontId="2" fillId="7" borderId="12" xfId="0" applyFont="1" applyFill="1" applyBorder="1"/>
    <xf numFmtId="0" fontId="2" fillId="7" borderId="17" xfId="0" applyFont="1" applyFill="1" applyBorder="1"/>
    <xf numFmtId="0" fontId="2" fillId="7" borderId="13" xfId="0" applyFont="1" applyFill="1" applyBorder="1"/>
    <xf numFmtId="0" fontId="2" fillId="7" borderId="15" xfId="0" applyFont="1" applyFill="1" applyBorder="1"/>
    <xf numFmtId="0" fontId="3" fillId="7" borderId="15" xfId="0" applyFont="1" applyFill="1" applyBorder="1"/>
    <xf numFmtId="0" fontId="3" fillId="7" borderId="15" xfId="0" applyFont="1" applyFill="1" applyBorder="1" applyAlignment="1">
      <alignment wrapText="1"/>
    </xf>
    <xf numFmtId="0" fontId="2" fillId="7" borderId="16" xfId="0" applyFont="1" applyFill="1" applyBorder="1"/>
    <xf numFmtId="0" fontId="3" fillId="7" borderId="16" xfId="0" applyFont="1" applyFill="1" applyBorder="1"/>
    <xf numFmtId="0" fontId="3" fillId="7" borderId="16" xfId="0" applyFont="1" applyFill="1" applyBorder="1" applyAlignment="1">
      <alignment wrapText="1"/>
    </xf>
    <xf numFmtId="0" fontId="3" fillId="7" borderId="0" xfId="0" applyFont="1" applyFill="1"/>
    <xf numFmtId="0" fontId="3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9" fontId="2" fillId="8" borderId="3" xfId="4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164" fontId="2" fillId="4" borderId="24" xfId="1" applyNumberFormat="1" applyFont="1" applyFill="1" applyBorder="1" applyAlignment="1">
      <alignment horizontal="right"/>
    </xf>
    <xf numFmtId="164" fontId="2" fillId="8" borderId="3" xfId="1" applyNumberFormat="1" applyFont="1" applyFill="1" applyBorder="1" applyAlignment="1">
      <alignment horizontal="right"/>
    </xf>
    <xf numFmtId="164" fontId="2" fillId="4" borderId="22" xfId="1" applyNumberFormat="1" applyFont="1" applyFill="1" applyBorder="1" applyAlignment="1">
      <alignment horizontal="right"/>
    </xf>
    <xf numFmtId="164" fontId="2" fillId="4" borderId="23" xfId="1" applyNumberFormat="1" applyFont="1" applyFill="1" applyBorder="1" applyAlignment="1">
      <alignment horizontal="right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2" fillId="4" borderId="22" xfId="1" applyNumberFormat="1" applyFont="1" applyFill="1" applyBorder="1" applyAlignment="1">
      <alignment horizontal="center"/>
    </xf>
    <xf numFmtId="164" fontId="2" fillId="4" borderId="23" xfId="1" applyNumberFormat="1" applyFont="1" applyFill="1" applyBorder="1" applyAlignment="1">
      <alignment horizontal="center"/>
    </xf>
    <xf numFmtId="9" fontId="2" fillId="2" borderId="22" xfId="4" applyFont="1" applyFill="1" applyBorder="1" applyAlignment="1">
      <alignment horizontal="center"/>
    </xf>
    <xf numFmtId="166" fontId="2" fillId="2" borderId="23" xfId="4" applyNumberFormat="1" applyFont="1" applyFill="1" applyBorder="1" applyAlignment="1">
      <alignment horizontal="center"/>
    </xf>
    <xf numFmtId="9" fontId="2" fillId="8" borderId="22" xfId="4" applyFont="1" applyFill="1" applyBorder="1" applyAlignment="1">
      <alignment horizontal="center"/>
    </xf>
    <xf numFmtId="166" fontId="2" fillId="8" borderId="23" xfId="4" applyNumberFormat="1" applyFont="1" applyFill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6" fontId="7" fillId="0" borderId="2" xfId="4" applyNumberFormat="1" applyFont="1" applyBorder="1"/>
    <xf numFmtId="166" fontId="7" fillId="0" borderId="9" xfId="4" applyNumberFormat="1" applyFont="1" applyBorder="1"/>
    <xf numFmtId="0" fontId="7" fillId="0" borderId="6" xfId="0" applyFont="1" applyBorder="1" applyAlignment="1">
      <alignment horizontal="left" indent="2"/>
    </xf>
    <xf numFmtId="0" fontId="7" fillId="0" borderId="8" xfId="0" applyFont="1" applyBorder="1" applyAlignment="1">
      <alignment horizontal="left" indent="2"/>
    </xf>
    <xf numFmtId="164" fontId="7" fillId="0" borderId="5" xfId="0" applyNumberFormat="1" applyFont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/>
    <xf numFmtId="0" fontId="2" fillId="8" borderId="2" xfId="0" applyFont="1" applyFill="1" applyBorder="1"/>
    <xf numFmtId="0" fontId="2" fillId="0" borderId="5" xfId="0" applyFont="1" applyBorder="1"/>
    <xf numFmtId="0" fontId="2" fillId="9" borderId="7" xfId="0" applyFont="1" applyFill="1" applyBorder="1" applyAlignment="1">
      <alignment horizontal="center"/>
    </xf>
    <xf numFmtId="0" fontId="2" fillId="9" borderId="9" xfId="0" applyFont="1" applyFill="1" applyBorder="1"/>
    <xf numFmtId="0" fontId="2" fillId="8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left" indent="1"/>
    </xf>
    <xf numFmtId="165" fontId="10" fillId="0" borderId="0" xfId="2" applyNumberFormat="1" applyFont="1" applyAlignment="1">
      <alignment horizontal="righ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Sheet1" xfId="3"/>
    <cellStyle name="Percent" xfId="4" builtinId="5"/>
  </cellStyles>
  <dxfs count="0"/>
  <tableStyles count="0" defaultTableStyle="TableStyleMedium2" defaultPivotStyle="PivotStyleLight16"/>
  <colors>
    <mruColors>
      <color rgb="FFCCFF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6"/>
  <sheetViews>
    <sheetView tabSelected="1" topLeftCell="A10" workbookViewId="0">
      <selection activeCell="B4" sqref="B4:K4"/>
    </sheetView>
  </sheetViews>
  <sheetFormatPr defaultRowHeight="15.75" x14ac:dyDescent="0.25"/>
  <cols>
    <col min="1" max="5" width="9.140625" style="17"/>
    <col min="6" max="6" width="14" style="17" bestFit="1" customWidth="1"/>
    <col min="7" max="16384" width="9.140625" style="17"/>
  </cols>
  <sheetData>
    <row r="2" spans="2:11" ht="21.75" customHeight="1" x14ac:dyDescent="0.3">
      <c r="B2" s="158" t="s">
        <v>4</v>
      </c>
      <c r="C2" s="159"/>
      <c r="D2" s="159"/>
      <c r="E2" s="159"/>
      <c r="F2" s="159"/>
      <c r="G2" s="159"/>
      <c r="H2" s="159"/>
      <c r="I2" s="159"/>
      <c r="J2" s="159"/>
      <c r="K2" s="160"/>
    </row>
    <row r="3" spans="2:11" ht="21.75" customHeight="1" x14ac:dyDescent="0.3">
      <c r="B3" s="36"/>
      <c r="C3" s="37"/>
      <c r="D3" s="37"/>
      <c r="E3" s="37"/>
      <c r="F3" s="39">
        <v>43574</v>
      </c>
      <c r="G3" s="37"/>
      <c r="H3" s="37"/>
      <c r="I3" s="37"/>
      <c r="J3" s="37"/>
      <c r="K3" s="38"/>
    </row>
    <row r="4" spans="2:11" x14ac:dyDescent="0.25">
      <c r="B4" s="161" t="s">
        <v>21</v>
      </c>
      <c r="C4" s="162"/>
      <c r="D4" s="162"/>
      <c r="E4" s="162"/>
      <c r="F4" s="162"/>
      <c r="G4" s="162"/>
      <c r="H4" s="162"/>
      <c r="I4" s="162"/>
      <c r="J4" s="162"/>
      <c r="K4" s="163"/>
    </row>
    <row r="5" spans="2:11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2:11" x14ac:dyDescent="0.25">
      <c r="B6" s="22" t="s">
        <v>23</v>
      </c>
    </row>
    <row r="7" spans="2:11" x14ac:dyDescent="0.25">
      <c r="B7" s="13" t="s">
        <v>5</v>
      </c>
      <c r="C7" s="14"/>
      <c r="D7" s="14"/>
      <c r="E7" s="14"/>
      <c r="F7" s="14"/>
      <c r="G7" s="14"/>
      <c r="H7" s="14"/>
      <c r="I7" s="14"/>
      <c r="J7" s="14"/>
      <c r="K7" s="15"/>
    </row>
    <row r="8" spans="2:11" x14ac:dyDescent="0.25">
      <c r="B8" s="19" t="s">
        <v>55</v>
      </c>
      <c r="C8" s="20"/>
      <c r="D8" s="20"/>
      <c r="E8" s="20"/>
      <c r="F8" s="20"/>
      <c r="G8" s="20"/>
      <c r="H8" s="20"/>
      <c r="I8" s="20"/>
      <c r="J8" s="20"/>
      <c r="K8" s="21"/>
    </row>
    <row r="10" spans="2:11" x14ac:dyDescent="0.25">
      <c r="B10" s="22" t="s">
        <v>20</v>
      </c>
    </row>
    <row r="11" spans="2:11" x14ac:dyDescent="0.25">
      <c r="B11" s="13" t="s">
        <v>8</v>
      </c>
      <c r="C11" s="14"/>
      <c r="D11" s="14"/>
      <c r="E11" s="14"/>
      <c r="F11" s="14"/>
      <c r="G11" s="14"/>
      <c r="H11" s="14"/>
      <c r="I11" s="14"/>
      <c r="J11" s="14"/>
      <c r="K11" s="15"/>
    </row>
    <row r="12" spans="2:11" x14ac:dyDescent="0.25">
      <c r="B12" s="16" t="s">
        <v>9</v>
      </c>
      <c r="K12" s="18"/>
    </row>
    <row r="13" spans="2:11" x14ac:dyDescent="0.25">
      <c r="B13" s="16" t="s">
        <v>10</v>
      </c>
      <c r="K13" s="18"/>
    </row>
    <row r="14" spans="2:11" x14ac:dyDescent="0.25">
      <c r="B14" s="16" t="s">
        <v>12</v>
      </c>
      <c r="K14" s="18"/>
    </row>
    <row r="15" spans="2:11" x14ac:dyDescent="0.25">
      <c r="B15" s="16" t="s">
        <v>29</v>
      </c>
      <c r="K15" s="18"/>
    </row>
    <row r="16" spans="2:11" x14ac:dyDescent="0.25">
      <c r="B16" s="16" t="s">
        <v>11</v>
      </c>
      <c r="K16" s="18"/>
    </row>
    <row r="17" spans="2:11" x14ac:dyDescent="0.25">
      <c r="B17" s="16"/>
      <c r="K17" s="18"/>
    </row>
    <row r="18" spans="2:11" x14ac:dyDescent="0.25">
      <c r="B18" s="16" t="s">
        <v>13</v>
      </c>
      <c r="K18" s="18"/>
    </row>
    <row r="19" spans="2:11" x14ac:dyDescent="0.25">
      <c r="B19" s="16" t="s">
        <v>14</v>
      </c>
      <c r="K19" s="18"/>
    </row>
    <row r="20" spans="2:11" x14ac:dyDescent="0.25">
      <c r="B20" s="16" t="s">
        <v>15</v>
      </c>
      <c r="K20" s="18"/>
    </row>
    <row r="21" spans="2:11" x14ac:dyDescent="0.25">
      <c r="B21" s="16" t="s">
        <v>56</v>
      </c>
      <c r="K21" s="18"/>
    </row>
    <row r="22" spans="2:11" x14ac:dyDescent="0.25">
      <c r="B22" s="16" t="s">
        <v>62</v>
      </c>
      <c r="K22" s="18"/>
    </row>
    <row r="23" spans="2:11" x14ac:dyDescent="0.25">
      <c r="B23" s="16" t="s">
        <v>17</v>
      </c>
      <c r="K23" s="18"/>
    </row>
    <row r="24" spans="2:11" x14ac:dyDescent="0.25">
      <c r="B24" s="16" t="s">
        <v>18</v>
      </c>
      <c r="K24" s="18"/>
    </row>
    <row r="25" spans="2:11" x14ac:dyDescent="0.25">
      <c r="B25" s="19" t="s">
        <v>19</v>
      </c>
      <c r="C25" s="20"/>
      <c r="D25" s="20"/>
      <c r="E25" s="20"/>
      <c r="F25" s="20"/>
      <c r="G25" s="20"/>
      <c r="H25" s="20"/>
      <c r="I25" s="20"/>
      <c r="J25" s="20"/>
      <c r="K25" s="21"/>
    </row>
    <row r="27" spans="2:11" x14ac:dyDescent="0.25">
      <c r="B27" s="22" t="s">
        <v>22</v>
      </c>
    </row>
    <row r="28" spans="2:11" x14ac:dyDescent="0.25">
      <c r="B28" s="13" t="s">
        <v>57</v>
      </c>
      <c r="C28" s="14"/>
      <c r="D28" s="14"/>
      <c r="E28" s="14"/>
      <c r="F28" s="14"/>
      <c r="G28" s="14"/>
      <c r="H28" s="14"/>
      <c r="I28" s="14"/>
      <c r="J28" s="14"/>
      <c r="K28" s="15"/>
    </row>
    <row r="29" spans="2:11" x14ac:dyDescent="0.25">
      <c r="B29" s="19" t="s">
        <v>16</v>
      </c>
      <c r="C29" s="20"/>
      <c r="D29" s="20"/>
      <c r="E29" s="20"/>
      <c r="F29" s="20"/>
      <c r="G29" s="20"/>
      <c r="H29" s="20"/>
      <c r="I29" s="20"/>
      <c r="J29" s="20"/>
      <c r="K29" s="21"/>
    </row>
    <row r="31" spans="2:11" x14ac:dyDescent="0.25">
      <c r="B31" s="27" t="s">
        <v>3</v>
      </c>
      <c r="C31" s="28"/>
      <c r="D31" s="28"/>
      <c r="E31" s="28"/>
      <c r="F31" s="28"/>
      <c r="G31" s="28"/>
      <c r="H31" s="28"/>
      <c r="I31" s="28"/>
      <c r="J31"/>
    </row>
    <row r="32" spans="2:11" x14ac:dyDescent="0.25">
      <c r="B32" s="29" t="s">
        <v>24</v>
      </c>
      <c r="C32" s="30"/>
      <c r="D32" s="30"/>
      <c r="E32" s="30"/>
      <c r="F32" s="30"/>
      <c r="G32" s="30"/>
      <c r="H32" s="30"/>
      <c r="I32" s="30"/>
      <c r="J32" s="34"/>
      <c r="K32" s="15"/>
    </row>
    <row r="33" spans="2:11" x14ac:dyDescent="0.25">
      <c r="B33" s="31" t="s">
        <v>25</v>
      </c>
      <c r="C33" s="28"/>
      <c r="D33" s="28"/>
      <c r="E33" s="28"/>
      <c r="F33" s="28"/>
      <c r="G33" s="28"/>
      <c r="H33" s="28"/>
      <c r="I33" s="28"/>
      <c r="J33"/>
      <c r="K33" s="18"/>
    </row>
    <row r="34" spans="2:11" x14ac:dyDescent="0.25">
      <c r="B34" s="31" t="s">
        <v>26</v>
      </c>
      <c r="C34" s="28"/>
      <c r="D34" s="28"/>
      <c r="E34" s="28"/>
      <c r="F34" s="28"/>
      <c r="G34" s="28"/>
      <c r="H34" s="28"/>
      <c r="I34" s="28"/>
      <c r="J34"/>
      <c r="K34" s="18"/>
    </row>
    <row r="35" spans="2:11" x14ac:dyDescent="0.25">
      <c r="B35" s="31" t="s">
        <v>27</v>
      </c>
      <c r="C35" s="28"/>
      <c r="D35" s="28"/>
      <c r="E35" s="28"/>
      <c r="F35" s="28"/>
      <c r="G35" s="28"/>
      <c r="H35" s="28"/>
      <c r="I35" s="28"/>
      <c r="J35"/>
      <c r="K35" s="18"/>
    </row>
    <row r="36" spans="2:11" x14ac:dyDescent="0.25">
      <c r="B36" s="32" t="s">
        <v>28</v>
      </c>
      <c r="C36" s="33"/>
      <c r="D36" s="33"/>
      <c r="E36" s="33"/>
      <c r="F36" s="33"/>
      <c r="G36" s="33"/>
      <c r="H36" s="33"/>
      <c r="I36" s="33"/>
      <c r="J36" s="35"/>
      <c r="K36" s="21"/>
    </row>
  </sheetData>
  <mergeCells count="2">
    <mergeCell ref="B2:K2"/>
    <mergeCell ref="B4:K4"/>
  </mergeCells>
  <phoneticPr fontId="0" type="noConversion"/>
  <pageMargins left="0.25" right="0.25" top="0.5" bottom="0.5" header="0.5" footer="0.5"/>
  <pageSetup scale="9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6"/>
  <sheetViews>
    <sheetView showGridLines="0" zoomScale="90" zoomScaleNormal="90" workbookViewId="0">
      <selection activeCell="A4" sqref="A4"/>
    </sheetView>
  </sheetViews>
  <sheetFormatPr defaultColWidth="23.42578125" defaultRowHeight="26.25" x14ac:dyDescent="0.4"/>
  <cols>
    <col min="1" max="1" width="3.7109375" style="1" customWidth="1"/>
    <col min="2" max="2" width="4.7109375" style="2" customWidth="1"/>
    <col min="3" max="3" width="63.7109375" style="10" customWidth="1"/>
    <col min="4" max="4" width="23.42578125" style="2" customWidth="1"/>
    <col min="5" max="5" width="3.7109375" style="2" customWidth="1"/>
    <col min="6" max="6" width="23.42578125" style="1" customWidth="1"/>
    <col min="7" max="7" width="3.7109375" style="2" customWidth="1"/>
    <col min="8" max="8" width="23.42578125" style="1"/>
    <col min="9" max="9" width="4.7109375" style="1" customWidth="1"/>
    <col min="10" max="10" width="3.7109375" style="1" customWidth="1"/>
    <col min="11" max="11" width="6.7109375" style="1" customWidth="1"/>
    <col min="12" max="12" width="3.7109375" style="1" customWidth="1"/>
    <col min="13" max="14" width="23.42578125" style="1"/>
    <col min="15" max="15" width="36.7109375" style="1" customWidth="1"/>
    <col min="16" max="16" width="25" style="1" customWidth="1"/>
    <col min="17" max="17" width="23.42578125" style="1"/>
    <col min="18" max="18" width="3.7109375" style="1" customWidth="1"/>
    <col min="19" max="19" width="23.42578125" style="1"/>
    <col min="22" max="22" width="30.140625" customWidth="1"/>
    <col min="28" max="16384" width="23.42578125" style="1"/>
  </cols>
  <sheetData>
    <row r="1" spans="1:27" ht="20.100000000000001" customHeight="1" thickBot="1" x14ac:dyDescent="0.45">
      <c r="A1" s="63"/>
      <c r="B1" s="64"/>
      <c r="C1" s="65"/>
      <c r="D1" s="64"/>
      <c r="E1" s="64"/>
      <c r="F1" s="66"/>
      <c r="G1" s="64"/>
      <c r="H1" s="66"/>
      <c r="I1" s="66"/>
      <c r="J1" s="67"/>
    </row>
    <row r="2" spans="1:27" x14ac:dyDescent="0.4">
      <c r="A2" s="68"/>
      <c r="B2" s="47"/>
      <c r="C2" s="164" t="s">
        <v>31</v>
      </c>
      <c r="D2" s="164"/>
      <c r="E2" s="164"/>
      <c r="F2" s="164"/>
      <c r="G2" s="164"/>
      <c r="H2" s="164"/>
      <c r="I2" s="48"/>
      <c r="J2" s="69"/>
    </row>
    <row r="3" spans="1:27" ht="27" thickBot="1" x14ac:dyDescent="0.45">
      <c r="A3" s="68"/>
      <c r="B3" s="49"/>
      <c r="C3" s="165" t="s">
        <v>21</v>
      </c>
      <c r="D3" s="165"/>
      <c r="E3" s="165"/>
      <c r="F3" s="165"/>
      <c r="G3" s="165"/>
      <c r="H3" s="165"/>
      <c r="I3" s="50"/>
      <c r="J3" s="69"/>
    </row>
    <row r="4" spans="1:27" ht="20.100000000000001" customHeight="1" thickBot="1" x14ac:dyDescent="0.45">
      <c r="A4" s="68"/>
      <c r="B4" s="25"/>
      <c r="C4" s="24"/>
      <c r="D4" s="25"/>
      <c r="E4" s="25"/>
      <c r="F4" s="26"/>
      <c r="G4" s="25"/>
      <c r="H4" s="26"/>
      <c r="I4" s="26"/>
      <c r="J4" s="69"/>
      <c r="L4" s="110"/>
      <c r="M4" s="111"/>
      <c r="N4" s="111"/>
      <c r="O4" s="111"/>
      <c r="P4" s="111"/>
      <c r="Q4" s="111"/>
      <c r="R4" s="112"/>
    </row>
    <row r="5" spans="1:27" x14ac:dyDescent="0.4">
      <c r="A5" s="68"/>
      <c r="B5" s="47"/>
      <c r="C5" s="51"/>
      <c r="D5" s="52"/>
      <c r="E5" s="52"/>
      <c r="F5" s="53"/>
      <c r="G5" s="52"/>
      <c r="H5" s="53"/>
      <c r="I5" s="54"/>
      <c r="J5" s="69"/>
      <c r="L5" s="116"/>
      <c r="M5" s="166" t="s">
        <v>88</v>
      </c>
      <c r="N5" s="167"/>
      <c r="O5" s="167"/>
      <c r="P5" s="167"/>
      <c r="Q5" s="168"/>
      <c r="R5" s="119"/>
    </row>
    <row r="6" spans="1:27" s="3" customFormat="1" x14ac:dyDescent="0.4">
      <c r="A6" s="70"/>
      <c r="B6" s="55"/>
      <c r="C6" s="42" t="s">
        <v>2</v>
      </c>
      <c r="D6" s="123" t="s">
        <v>59</v>
      </c>
      <c r="E6" s="5"/>
      <c r="F6" s="123" t="s">
        <v>60</v>
      </c>
      <c r="G6" s="5"/>
      <c r="H6" s="123" t="s">
        <v>61</v>
      </c>
      <c r="I6" s="56"/>
      <c r="J6" s="71"/>
      <c r="L6" s="117"/>
      <c r="M6" s="122"/>
      <c r="N6" s="122"/>
      <c r="O6" s="122"/>
      <c r="P6" s="122"/>
      <c r="Q6" s="122"/>
      <c r="R6" s="120"/>
      <c r="T6"/>
      <c r="U6"/>
      <c r="V6"/>
      <c r="W6"/>
      <c r="X6"/>
      <c r="Y6"/>
      <c r="Z6"/>
      <c r="AA6"/>
    </row>
    <row r="7" spans="1:27" s="41" customFormat="1" ht="42" x14ac:dyDescent="0.4">
      <c r="A7" s="72"/>
      <c r="B7" s="57"/>
      <c r="C7" s="43" t="s">
        <v>33</v>
      </c>
      <c r="D7" s="124" t="s">
        <v>64</v>
      </c>
      <c r="E7" s="40"/>
      <c r="F7" s="124" t="s">
        <v>42</v>
      </c>
      <c r="G7" s="40"/>
      <c r="H7" s="124" t="s">
        <v>63</v>
      </c>
      <c r="I7" s="58"/>
      <c r="J7" s="73"/>
      <c r="L7" s="118"/>
      <c r="M7" s="106" t="s">
        <v>45</v>
      </c>
      <c r="N7" s="107"/>
      <c r="O7" s="108"/>
      <c r="P7" s="152" t="s">
        <v>39</v>
      </c>
      <c r="Q7" s="109" t="s">
        <v>40</v>
      </c>
      <c r="R7" s="121"/>
      <c r="T7"/>
      <c r="U7"/>
      <c r="V7"/>
      <c r="W7"/>
      <c r="X7"/>
      <c r="Y7"/>
      <c r="Z7"/>
      <c r="AA7"/>
    </row>
    <row r="8" spans="1:27" x14ac:dyDescent="0.4">
      <c r="A8" s="68"/>
      <c r="B8" s="59"/>
      <c r="C8" s="44" t="s">
        <v>34</v>
      </c>
      <c r="D8" s="135">
        <v>0.15</v>
      </c>
      <c r="E8" s="6"/>
      <c r="F8" s="137">
        <f>D8</f>
        <v>0.15</v>
      </c>
      <c r="G8" s="6"/>
      <c r="H8" s="137">
        <f>F8</f>
        <v>0.15</v>
      </c>
      <c r="I8" s="60"/>
      <c r="J8" s="69"/>
      <c r="L8" s="116"/>
      <c r="M8" s="100"/>
      <c r="N8" s="101"/>
      <c r="O8" s="101"/>
      <c r="P8" s="101"/>
      <c r="Q8" s="149"/>
      <c r="R8" s="119"/>
    </row>
    <row r="9" spans="1:27" x14ac:dyDescent="0.4">
      <c r="A9" s="68"/>
      <c r="B9" s="59"/>
      <c r="C9" s="44" t="s">
        <v>35</v>
      </c>
      <c r="D9" s="11">
        <v>0.25</v>
      </c>
      <c r="E9" s="6"/>
      <c r="F9" s="125">
        <f>D9</f>
        <v>0.25</v>
      </c>
      <c r="G9" s="6"/>
      <c r="H9" s="125">
        <f>F9</f>
        <v>0.25</v>
      </c>
      <c r="I9" s="60"/>
      <c r="J9" s="69"/>
      <c r="L9" s="116"/>
      <c r="M9" s="102" t="s">
        <v>82</v>
      </c>
      <c r="P9" s="146" t="s">
        <v>7</v>
      </c>
      <c r="Q9" s="150" t="s">
        <v>6</v>
      </c>
      <c r="R9" s="119"/>
    </row>
    <row r="10" spans="1:27" x14ac:dyDescent="0.4">
      <c r="A10" s="68"/>
      <c r="B10" s="61"/>
      <c r="C10" s="44" t="s">
        <v>36</v>
      </c>
      <c r="D10" s="12">
        <v>30</v>
      </c>
      <c r="F10" s="126">
        <f>D10</f>
        <v>30</v>
      </c>
      <c r="H10" s="126">
        <f>F10</f>
        <v>30</v>
      </c>
      <c r="I10" s="60"/>
      <c r="J10" s="69"/>
      <c r="L10" s="116"/>
      <c r="M10" s="102" t="s">
        <v>48</v>
      </c>
      <c r="P10" s="146"/>
      <c r="Q10" s="150"/>
      <c r="R10" s="119"/>
    </row>
    <row r="11" spans="1:27" x14ac:dyDescent="0.4">
      <c r="A11" s="68"/>
      <c r="B11" s="59"/>
      <c r="C11" s="44" t="s">
        <v>37</v>
      </c>
      <c r="D11" s="136">
        <v>0.06</v>
      </c>
      <c r="E11" s="94"/>
      <c r="F11" s="138">
        <f>D11</f>
        <v>0.06</v>
      </c>
      <c r="G11" s="94"/>
      <c r="H11" s="138">
        <f>F11</f>
        <v>0.06</v>
      </c>
      <c r="I11" s="95"/>
      <c r="J11" s="69"/>
      <c r="L11" s="116"/>
      <c r="M11" s="102" t="s">
        <v>52</v>
      </c>
      <c r="N11" s="103"/>
      <c r="O11" s="103"/>
      <c r="P11" s="146" t="s">
        <v>80</v>
      </c>
      <c r="Q11" s="150" t="s">
        <v>6</v>
      </c>
      <c r="R11" s="119"/>
    </row>
    <row r="12" spans="1:27" x14ac:dyDescent="0.4">
      <c r="A12" s="68"/>
      <c r="B12" s="59"/>
      <c r="C12" s="44"/>
      <c r="D12" s="6"/>
      <c r="E12" s="6"/>
      <c r="F12" s="6"/>
      <c r="G12" s="6"/>
      <c r="H12" s="6"/>
      <c r="I12" s="60"/>
      <c r="J12" s="69"/>
      <c r="L12" s="116"/>
      <c r="M12" s="102" t="s">
        <v>58</v>
      </c>
      <c r="P12" s="146"/>
      <c r="Q12" s="150"/>
      <c r="R12" s="119"/>
    </row>
    <row r="13" spans="1:27" x14ac:dyDescent="0.4">
      <c r="A13" s="68"/>
      <c r="B13" s="61"/>
      <c r="C13" s="10" t="s">
        <v>67</v>
      </c>
      <c r="D13" s="133">
        <f>D15-D14</f>
        <v>15500</v>
      </c>
      <c r="F13" s="133"/>
      <c r="H13" s="133">
        <f>H15-H14</f>
        <v>17825</v>
      </c>
      <c r="I13" s="60"/>
      <c r="J13" s="69"/>
      <c r="L13" s="116"/>
      <c r="M13" s="102" t="s">
        <v>51</v>
      </c>
      <c r="P13" s="146" t="s">
        <v>7</v>
      </c>
      <c r="Q13" s="150" t="s">
        <v>81</v>
      </c>
      <c r="R13" s="119"/>
    </row>
    <row r="14" spans="1:27" x14ac:dyDescent="0.4">
      <c r="A14" s="68"/>
      <c r="B14" s="59"/>
      <c r="C14" s="44" t="s">
        <v>85</v>
      </c>
      <c r="D14" s="98">
        <v>0</v>
      </c>
      <c r="E14" s="6"/>
      <c r="F14" s="98"/>
      <c r="G14" s="6"/>
      <c r="H14" s="98">
        <f>H15*(H8)*-1</f>
        <v>-2325</v>
      </c>
      <c r="I14" s="60"/>
      <c r="J14" s="69"/>
      <c r="L14" s="116"/>
      <c r="M14" s="102" t="s">
        <v>49</v>
      </c>
      <c r="P14" s="146"/>
      <c r="Q14" s="150"/>
      <c r="R14" s="119"/>
    </row>
    <row r="15" spans="1:27" x14ac:dyDescent="0.4">
      <c r="A15" s="68"/>
      <c r="B15" s="62"/>
      <c r="C15" s="10" t="s">
        <v>68</v>
      </c>
      <c r="D15" s="99">
        <v>15500</v>
      </c>
      <c r="E15" s="7"/>
      <c r="F15" s="128">
        <f>D15</f>
        <v>15500</v>
      </c>
      <c r="G15" s="7"/>
      <c r="H15" s="128">
        <f>D15</f>
        <v>15500</v>
      </c>
      <c r="I15" s="60"/>
      <c r="J15" s="69"/>
      <c r="L15" s="116"/>
      <c r="M15" s="102" t="s">
        <v>46</v>
      </c>
      <c r="P15" s="146" t="s">
        <v>7</v>
      </c>
      <c r="Q15" s="150" t="s">
        <v>6</v>
      </c>
      <c r="R15" s="119"/>
    </row>
    <row r="16" spans="1:27" x14ac:dyDescent="0.4">
      <c r="A16" s="68"/>
      <c r="B16" s="62"/>
      <c r="C16" s="44" t="s">
        <v>84</v>
      </c>
      <c r="D16" s="134">
        <v>0</v>
      </c>
      <c r="E16" s="7"/>
      <c r="F16" s="134">
        <f>F15*F8*-1</f>
        <v>-2325</v>
      </c>
      <c r="G16" s="7"/>
      <c r="H16" s="134">
        <v>0</v>
      </c>
      <c r="I16" s="60"/>
      <c r="J16" s="69"/>
      <c r="L16" s="116"/>
      <c r="M16" s="102" t="s">
        <v>47</v>
      </c>
      <c r="P16" s="146"/>
      <c r="Q16" s="150"/>
      <c r="R16" s="119"/>
    </row>
    <row r="17" spans="1:18" x14ac:dyDescent="0.4">
      <c r="A17" s="68"/>
      <c r="B17" s="62"/>
      <c r="C17" s="44"/>
      <c r="D17" s="7"/>
      <c r="E17" s="7"/>
      <c r="F17" s="7"/>
      <c r="G17" s="7"/>
      <c r="H17" s="7"/>
      <c r="I17" s="60"/>
      <c r="J17" s="69"/>
      <c r="L17" s="116"/>
      <c r="M17" s="102" t="s">
        <v>70</v>
      </c>
      <c r="P17" s="146" t="s">
        <v>7</v>
      </c>
      <c r="Q17" s="150" t="s">
        <v>6</v>
      </c>
      <c r="R17" s="119"/>
    </row>
    <row r="18" spans="1:18" x14ac:dyDescent="0.4">
      <c r="A18" s="68"/>
      <c r="B18" s="62"/>
      <c r="C18" s="45" t="s">
        <v>41</v>
      </c>
      <c r="D18" s="127">
        <f>D15-D16</f>
        <v>15500</v>
      </c>
      <c r="E18" s="7"/>
      <c r="F18" s="127">
        <f>F15+F16</f>
        <v>13175</v>
      </c>
      <c r="G18" s="7"/>
      <c r="H18" s="127">
        <f>H15+H16</f>
        <v>15500</v>
      </c>
      <c r="I18" s="60"/>
      <c r="J18" s="69"/>
      <c r="L18" s="116"/>
      <c r="M18" s="102" t="s">
        <v>71</v>
      </c>
      <c r="P18" s="146"/>
      <c r="Q18" s="150"/>
      <c r="R18" s="119"/>
    </row>
    <row r="19" spans="1:18" x14ac:dyDescent="0.4">
      <c r="A19" s="68"/>
      <c r="B19" s="62"/>
      <c r="D19" s="7"/>
      <c r="E19" s="7"/>
      <c r="F19" s="7"/>
      <c r="G19" s="7"/>
      <c r="H19" s="7"/>
      <c r="I19" s="60"/>
      <c r="J19" s="69"/>
      <c r="L19" s="116"/>
      <c r="M19" s="102" t="s">
        <v>50</v>
      </c>
      <c r="P19" s="146" t="s">
        <v>7</v>
      </c>
      <c r="Q19" s="150" t="s">
        <v>6</v>
      </c>
      <c r="R19" s="119"/>
    </row>
    <row r="20" spans="1:18" x14ac:dyDescent="0.4">
      <c r="A20" s="68"/>
      <c r="B20" s="62"/>
      <c r="C20" s="10" t="s">
        <v>0</v>
      </c>
      <c r="D20" s="129">
        <f>FV(D11,D10,D18)*-1</f>
        <v>1225401.8863359254</v>
      </c>
      <c r="E20" s="7"/>
      <c r="F20" s="129">
        <f>FV(F11,F10,F18)*-1</f>
        <v>1041591.6033855367</v>
      </c>
      <c r="G20" s="7"/>
      <c r="H20" s="129">
        <f>FV(H11,H10,H18)*-1</f>
        <v>1225401.8863359254</v>
      </c>
      <c r="I20" s="60"/>
      <c r="J20" s="69"/>
      <c r="L20" s="116"/>
      <c r="M20" s="102" t="s">
        <v>83</v>
      </c>
      <c r="P20" s="147"/>
      <c r="Q20" s="150"/>
      <c r="R20" s="119"/>
    </row>
    <row r="21" spans="1:18" x14ac:dyDescent="0.4">
      <c r="A21" s="68"/>
      <c r="B21" s="62"/>
      <c r="C21" s="44" t="s">
        <v>1</v>
      </c>
      <c r="D21" s="130">
        <f>D20*D9*-1</f>
        <v>-306350.47158398136</v>
      </c>
      <c r="E21" s="7"/>
      <c r="F21" s="130">
        <v>0</v>
      </c>
      <c r="G21" s="7"/>
      <c r="H21" s="130">
        <v>0</v>
      </c>
      <c r="I21" s="60"/>
      <c r="J21" s="69"/>
      <c r="L21" s="116"/>
      <c r="M21" s="102" t="s">
        <v>53</v>
      </c>
      <c r="P21" s="146" t="s">
        <v>7</v>
      </c>
      <c r="Q21" s="150" t="s">
        <v>6</v>
      </c>
      <c r="R21" s="119"/>
    </row>
    <row r="22" spans="1:18" ht="27" thickBot="1" x14ac:dyDescent="0.45">
      <c r="A22" s="68"/>
      <c r="B22" s="62"/>
      <c r="C22" s="44"/>
      <c r="D22" s="7"/>
      <c r="E22" s="7"/>
      <c r="F22" s="7"/>
      <c r="G22" s="7"/>
      <c r="H22" s="7"/>
      <c r="I22" s="60"/>
      <c r="J22" s="69"/>
      <c r="L22" s="116"/>
      <c r="M22" s="102" t="s">
        <v>54</v>
      </c>
      <c r="P22" s="147"/>
      <c r="Q22" s="150"/>
      <c r="R22" s="119"/>
    </row>
    <row r="23" spans="1:18" ht="27" thickBot="1" x14ac:dyDescent="0.45">
      <c r="A23" s="68"/>
      <c r="B23" s="62"/>
      <c r="C23" s="44" t="s">
        <v>30</v>
      </c>
      <c r="D23" s="96">
        <f>D20+D21</f>
        <v>919051.41475194413</v>
      </c>
      <c r="E23" s="7"/>
      <c r="F23" s="96">
        <f>F20+F21</f>
        <v>1041591.6033855367</v>
      </c>
      <c r="G23" s="7"/>
      <c r="H23" s="96">
        <f>H20+H21</f>
        <v>1225401.8863359254</v>
      </c>
      <c r="I23" s="60"/>
      <c r="J23" s="69"/>
      <c r="L23" s="116"/>
      <c r="M23" s="102" t="s">
        <v>89</v>
      </c>
      <c r="P23" s="146" t="s">
        <v>7</v>
      </c>
      <c r="Q23" s="150" t="s">
        <v>6</v>
      </c>
      <c r="R23" s="119"/>
    </row>
    <row r="24" spans="1:18" x14ac:dyDescent="0.4">
      <c r="A24" s="68"/>
      <c r="B24" s="61"/>
      <c r="C24" s="44"/>
      <c r="D24" s="169" t="str">
        <f>IF(D23&gt;F23,"Traditional (#1) is Better",IF(ROUND(D23,0)=ROUND(F23,0),"#1 and #2 Results are Similar",IF(D23&lt;F23,"Roth (#2) is Better","")))</f>
        <v>Roth (#2) is Better</v>
      </c>
      <c r="E24" s="169"/>
      <c r="F24" s="169"/>
      <c r="G24" s="1"/>
      <c r="H24" s="154" t="s">
        <v>86</v>
      </c>
      <c r="I24" s="60"/>
      <c r="J24" s="69"/>
      <c r="L24" s="116"/>
      <c r="M24" s="104" t="s">
        <v>90</v>
      </c>
      <c r="N24" s="105"/>
      <c r="O24" s="105"/>
      <c r="P24" s="148"/>
      <c r="Q24" s="151"/>
      <c r="R24" s="119"/>
    </row>
    <row r="25" spans="1:18" ht="27" thickBot="1" x14ac:dyDescent="0.45">
      <c r="A25" s="68"/>
      <c r="B25" s="61"/>
      <c r="C25" s="153" t="s">
        <v>66</v>
      </c>
      <c r="D25" s="97"/>
      <c r="F25" s="97"/>
      <c r="H25" s="154" t="s">
        <v>87</v>
      </c>
      <c r="I25" s="60"/>
      <c r="J25" s="69"/>
      <c r="L25" s="113"/>
      <c r="M25" s="114"/>
      <c r="N25" s="114"/>
      <c r="O25" s="114"/>
      <c r="P25" s="114"/>
      <c r="Q25" s="114"/>
      <c r="R25" s="115"/>
    </row>
    <row r="26" spans="1:18" x14ac:dyDescent="0.4">
      <c r="A26" s="68"/>
      <c r="B26" s="61"/>
      <c r="C26" s="155" t="s">
        <v>72</v>
      </c>
      <c r="D26" s="79"/>
      <c r="E26" s="4"/>
      <c r="F26" s="79"/>
      <c r="G26" s="4"/>
      <c r="H26" s="80"/>
      <c r="I26" s="60"/>
      <c r="J26" s="69"/>
    </row>
    <row r="27" spans="1:18" x14ac:dyDescent="0.4">
      <c r="A27" s="68"/>
      <c r="B27" s="61"/>
      <c r="C27" s="156" t="s">
        <v>77</v>
      </c>
      <c r="D27" s="8"/>
      <c r="F27" s="8"/>
      <c r="H27" s="81"/>
      <c r="I27" s="60"/>
      <c r="J27" s="69"/>
    </row>
    <row r="28" spans="1:18" x14ac:dyDescent="0.4">
      <c r="A28" s="68"/>
      <c r="B28" s="61"/>
      <c r="C28" s="156" t="s">
        <v>73</v>
      </c>
      <c r="D28" s="8"/>
      <c r="F28" s="8"/>
      <c r="H28" s="81"/>
      <c r="I28" s="60"/>
      <c r="J28" s="69"/>
    </row>
    <row r="29" spans="1:18" x14ac:dyDescent="0.4">
      <c r="A29" s="68"/>
      <c r="B29" s="61"/>
      <c r="C29" s="156" t="s">
        <v>74</v>
      </c>
      <c r="D29" s="8"/>
      <c r="F29" s="8"/>
      <c r="H29" s="81"/>
      <c r="I29" s="60"/>
      <c r="J29" s="69"/>
    </row>
    <row r="30" spans="1:18" x14ac:dyDescent="0.4">
      <c r="A30" s="68"/>
      <c r="B30" s="61"/>
      <c r="C30" s="156" t="s">
        <v>75</v>
      </c>
      <c r="D30" s="8"/>
      <c r="F30" s="8"/>
      <c r="H30" s="81"/>
      <c r="I30" s="60"/>
      <c r="J30" s="69"/>
    </row>
    <row r="31" spans="1:18" x14ac:dyDescent="0.4">
      <c r="A31" s="68"/>
      <c r="B31" s="61"/>
      <c r="C31" s="156" t="s">
        <v>76</v>
      </c>
      <c r="D31" s="8"/>
      <c r="F31" s="8"/>
      <c r="H31" s="81"/>
      <c r="I31" s="60"/>
      <c r="J31" s="69"/>
    </row>
    <row r="32" spans="1:18" x14ac:dyDescent="0.4">
      <c r="A32" s="68"/>
      <c r="B32" s="61"/>
      <c r="C32" s="156" t="s">
        <v>78</v>
      </c>
      <c r="D32" s="8"/>
      <c r="F32" s="8"/>
      <c r="H32" s="81"/>
      <c r="I32" s="60"/>
      <c r="J32" s="69"/>
    </row>
    <row r="33" spans="1:10" x14ac:dyDescent="0.4">
      <c r="A33" s="68"/>
      <c r="B33" s="61"/>
      <c r="C33" s="156" t="s">
        <v>79</v>
      </c>
      <c r="D33" s="8"/>
      <c r="F33" s="8"/>
      <c r="H33" s="81"/>
      <c r="I33" s="60"/>
      <c r="J33" s="69"/>
    </row>
    <row r="34" spans="1:10" x14ac:dyDescent="0.4">
      <c r="A34" s="68"/>
      <c r="B34" s="61"/>
      <c r="C34" s="156" t="s">
        <v>69</v>
      </c>
      <c r="D34" s="8"/>
      <c r="F34" s="8"/>
      <c r="H34" s="81"/>
      <c r="I34" s="60"/>
      <c r="J34" s="69"/>
    </row>
    <row r="35" spans="1:10" x14ac:dyDescent="0.4">
      <c r="A35" s="68"/>
      <c r="B35" s="61"/>
      <c r="C35" s="157" t="s">
        <v>65</v>
      </c>
      <c r="D35" s="82"/>
      <c r="E35" s="9"/>
      <c r="F35" s="82"/>
      <c r="G35" s="9"/>
      <c r="H35" s="83"/>
      <c r="I35" s="60"/>
      <c r="J35" s="69"/>
    </row>
    <row r="36" spans="1:10" ht="27" thickBot="1" x14ac:dyDescent="0.45">
      <c r="A36" s="68"/>
      <c r="B36" s="84"/>
      <c r="C36" s="85"/>
      <c r="D36" s="86"/>
      <c r="E36" s="87"/>
      <c r="F36" s="86"/>
      <c r="G36" s="87"/>
      <c r="H36" s="86"/>
      <c r="I36" s="88"/>
      <c r="J36" s="69"/>
    </row>
    <row r="37" spans="1:10" ht="20.100000000000001" customHeight="1" thickBot="1" x14ac:dyDescent="0.45">
      <c r="A37" s="74"/>
      <c r="B37" s="75"/>
      <c r="C37" s="76"/>
      <c r="D37" s="75"/>
      <c r="E37" s="75"/>
      <c r="F37" s="77"/>
      <c r="G37" s="75"/>
      <c r="H37" s="77"/>
      <c r="I37" s="77"/>
      <c r="J37" s="78"/>
    </row>
    <row r="40" spans="1:10" x14ac:dyDescent="0.4">
      <c r="C40" s="1"/>
    </row>
    <row r="41" spans="1:10" x14ac:dyDescent="0.4">
      <c r="C41" s="1"/>
    </row>
    <row r="42" spans="1:10" x14ac:dyDescent="0.4">
      <c r="C42"/>
      <c r="D42"/>
      <c r="E42"/>
      <c r="F42"/>
      <c r="G42"/>
      <c r="H42"/>
      <c r="I42"/>
    </row>
    <row r="43" spans="1:10" x14ac:dyDescent="0.4">
      <c r="C43"/>
      <c r="D43"/>
      <c r="E43"/>
      <c r="F43"/>
      <c r="G43"/>
      <c r="H43"/>
      <c r="I43"/>
    </row>
    <row r="44" spans="1:10" x14ac:dyDescent="0.4">
      <c r="C44"/>
      <c r="D44"/>
      <c r="E44"/>
      <c r="F44"/>
      <c r="G44"/>
      <c r="H44"/>
      <c r="I44"/>
    </row>
    <row r="45" spans="1:10" x14ac:dyDescent="0.4">
      <c r="C45"/>
      <c r="D45"/>
      <c r="E45"/>
      <c r="F45"/>
      <c r="G45"/>
      <c r="H45"/>
      <c r="I45"/>
    </row>
    <row r="46" spans="1:10" x14ac:dyDescent="0.4">
      <c r="C46"/>
      <c r="D46"/>
      <c r="E46"/>
      <c r="F46"/>
      <c r="G46"/>
      <c r="H46"/>
      <c r="I46"/>
    </row>
    <row r="53" spans="3:8" x14ac:dyDescent="0.4">
      <c r="C53" s="44" t="s">
        <v>32</v>
      </c>
      <c r="F53" s="2"/>
      <c r="G53" s="1"/>
      <c r="H53" s="8"/>
    </row>
    <row r="54" spans="3:8" x14ac:dyDescent="0.4">
      <c r="C54" s="89" t="s">
        <v>44</v>
      </c>
      <c r="D54" s="90">
        <f>PV(D11,D10,-D15)</f>
        <v>213354.88284808616</v>
      </c>
      <c r="E54" s="91"/>
      <c r="F54" s="90">
        <f>PV(F11,F10,-F13)</f>
        <v>0</v>
      </c>
      <c r="G54" s="92"/>
      <c r="H54" s="145">
        <f>PV(H11,H10,-H13)</f>
        <v>245358.11527529912</v>
      </c>
    </row>
    <row r="55" spans="3:8" x14ac:dyDescent="0.4">
      <c r="C55" s="143" t="s">
        <v>38</v>
      </c>
      <c r="D55" s="131">
        <f>PV(D11,D10,,D21)</f>
        <v>53338.720712021539</v>
      </c>
      <c r="E55" s="132"/>
      <c r="F55" s="131">
        <f>PV(F11,F10,F16)</f>
        <v>32003.232427212926</v>
      </c>
      <c r="G55" s="46"/>
      <c r="H55" s="140">
        <f>PV(H11,H10,H14)</f>
        <v>32003.232427212926</v>
      </c>
    </row>
    <row r="56" spans="3:8" x14ac:dyDescent="0.4">
      <c r="C56" s="144" t="s">
        <v>43</v>
      </c>
      <c r="D56" s="141">
        <f>D55/D54</f>
        <v>0.25</v>
      </c>
      <c r="E56" s="139"/>
      <c r="F56" s="141" t="e">
        <f>F55/F54</f>
        <v>#DIV/0!</v>
      </c>
      <c r="G56" s="93"/>
      <c r="H56" s="142">
        <f>H55/H54</f>
        <v>0.13043478260869565</v>
      </c>
    </row>
  </sheetData>
  <mergeCells count="4">
    <mergeCell ref="C2:H2"/>
    <mergeCell ref="C3:H3"/>
    <mergeCell ref="M5:Q5"/>
    <mergeCell ref="D24:F24"/>
  </mergeCells>
  <phoneticPr fontId="0" type="noConversion"/>
  <pageMargins left="0.75" right="0.75" top="1" bottom="1" header="0.5" footer="0.5"/>
  <pageSetup scale="5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Introduction</vt:lpstr>
      <vt:lpstr>Roth versus Traditional</vt:lpstr>
      <vt:lpstr>Introduction!Print_Area</vt:lpstr>
      <vt:lpstr>'Roth versus Traditional'!Print_Area</vt:lpstr>
    </vt:vector>
  </TitlesOfParts>
  <Company>Brigham Young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Sudweeks</dc:creator>
  <cp:lastModifiedBy>Bryan Sudweeks</cp:lastModifiedBy>
  <cp:lastPrinted>2006-10-11T16:37:17Z</cp:lastPrinted>
  <dcterms:created xsi:type="dcterms:W3CDTF">2004-11-16T22:09:10Z</dcterms:created>
  <dcterms:modified xsi:type="dcterms:W3CDTF">2019-05-09T09:58:01Z</dcterms:modified>
</cp:coreProperties>
</file>